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'FattureTempi'!$A$1:$AI$109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<sst xmlns="http://schemas.openxmlformats.org/spreadsheetml/2006/main" count="1281" uniqueCount="426">
  <si>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</si>
  <si>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</si>
  <si>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</si>
  <si>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</si>
  <si>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</si>
  <si>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</si>
  <si>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</si>
  <si>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</si>
  <si>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</si>
  <si>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</si>
  <si>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</si>
  <si>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</si>
  <si>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</si>
  <si>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</si>
  <si>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</si>
  <si>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</si>
  <si>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</si>
  <si>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</si>
  <si>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</si>
  <si>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</si>
  <si>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</si>
  <si>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</si>
  <si>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</si>
  <si>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</si>
  <si>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</si>
  <si>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</si>
  <si>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</si>
  <si>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</si>
  <si>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</si>
  <si>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</si>
  <si>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</si>
  <si>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</si>
  <si>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</si>
  <si>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</si>
  <si>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</si>
  <si>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</si>
  <si>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</si>
  <si>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</si>
  <si>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</si>
  <si>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</si>
  <si>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</si>
  <si>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</si>
  <si>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</si>
  <si>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</si>
  <si>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</si>
  <si>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</si>
  <si>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</si>
  <si>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</si>
  <si>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</si>
  <si>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</si>
  <si>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</si>
  <si>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</si>
  <si>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</si>
  <si>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</si>
  <si>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</si>
  <si>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</si>
  <si>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</si>
  <si>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</si>
  <si>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</si>
  <si>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</si>
  <si>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</si>
  <si>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</si>
  <si>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</si>
  <si>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</si>
  <si>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</si>
  <si>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</si>
  <si>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</si>
  <si>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</si>
  <si>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</si>
  <si>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</si>
  <si>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</si>
  <si>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</si>
  <si>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</si>
  <si>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</si>
  <si>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</si>
  <si>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</si>
  <si>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</si>
  <si>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</si>
  <si>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</si>
  <si>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</si>
  <si>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</si>
  <si>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</si>
  <si>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</si>
  <si>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</si>
  <si>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</si>
  <si>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</si>
  <si>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</si>
  <si>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</si>
  <si>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</si>
  <si>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</si>
  <si>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</si>
  <si>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</si>
  <si>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</si>
  <si>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</si>
  <si>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</si>
  <si>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</si>
  <si>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</si>
  <si>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</si>
  <si>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</si>
  <si>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</si>
  <si>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</si>
  <si>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</si>
  <si>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</si>
  <si>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</si>
  <si>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</si>
  <si>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</si>
  <si>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</si>
  <si>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</si>
  <si>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</si>
  <si>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</si>
  <si>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</si>
  <si>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</si>
  <si>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B.I.M. del Po</t>
  </si>
  <si>
    <t>Tempestività dei Pagamenti - Elenco Fatture Pagate - Periodo 01/01/2022 - 31/12/2022</t>
  </si>
  <si>
    <t>31/12/2021</t>
  </si>
  <si>
    <t>00492/12</t>
  </si>
  <si>
    <t>15/12/2021</t>
  </si>
  <si>
    <t>Determinazione n. 19 del 27.03.2021</t>
  </si>
  <si>
    <t>SI</t>
  </si>
  <si>
    <t>Z2C312A583</t>
  </si>
  <si>
    <t>17/12/2021</t>
  </si>
  <si>
    <t>ENTI REV S.R.L.</t>
  </si>
  <si>
    <t>02037190044</t>
  </si>
  <si>
    <t>*</t>
  </si>
  <si>
    <t>15/01/2022</t>
  </si>
  <si>
    <t>14/02/2022</t>
  </si>
  <si>
    <t>17/01/2022</t>
  </si>
  <si>
    <t>NO</t>
  </si>
  <si>
    <t>00439/05</t>
  </si>
  <si>
    <t>23/12/2021</t>
  </si>
  <si>
    <t>DETERMINA N. 18 DEL 27/03/2021</t>
  </si>
  <si>
    <t>Z1B312A4DA</t>
  </si>
  <si>
    <t>29/12/2021</t>
  </si>
  <si>
    <t>ENTI SERVICE SRL</t>
  </si>
  <si>
    <t>02650070044</t>
  </si>
  <si>
    <t>22/02/2022</t>
  </si>
  <si>
    <t>05/02/2022</t>
  </si>
  <si>
    <t>000003070/G</t>
  </si>
  <si>
    <t>21/01/2022</t>
  </si>
  <si>
    <t>FORNITURA GAS METANO - PDR 00900026016277 VIA SANTA CROCE,4 - PERIODO DICEMBRE-GENNAIO 2022</t>
  </si>
  <si>
    <t>Z70313B1DC</t>
  </si>
  <si>
    <t>M.P. MONDINO S.R.L.</t>
  </si>
  <si>
    <t>00175180058</t>
  </si>
  <si>
    <t>02/04/2022</t>
  </si>
  <si>
    <t>07/02/2022</t>
  </si>
  <si>
    <t>12/02/2022</t>
  </si>
  <si>
    <t>048292520201113</t>
  </si>
  <si>
    <t>11/01/2022</t>
  </si>
  <si>
    <t>Utenza elettrica a servizio della sede del Consorzio. Impegno di spesa per anno 2021. CIG ZDA313B104</t>
  </si>
  <si>
    <t>ZDA313B104</t>
  </si>
  <si>
    <t>14/01/2022</t>
  </si>
  <si>
    <t>ENEL SERVIZIO ELETTRICO S.P.A.</t>
  </si>
  <si>
    <t>09633951000</t>
  </si>
  <si>
    <t>12/03/2022</t>
  </si>
  <si>
    <t>00053/12</t>
  </si>
  <si>
    <t>09/02/2022</t>
  </si>
  <si>
    <t>Determinazione n. 14 del 27.02.2021</t>
  </si>
  <si>
    <t>ZD030D0B2B</t>
  </si>
  <si>
    <t>11/02/2022</t>
  </si>
  <si>
    <t>10/04/2022</t>
  </si>
  <si>
    <t>18/02/2022</t>
  </si>
  <si>
    <t>2/PA</t>
  </si>
  <si>
    <t>16/02/2022</t>
  </si>
  <si>
    <t>Servizio pulizie per la sede del Consorzio. Affidamento all'Impresa di pulizie "Lara" di Giusiano Laura. CIG Z902002EA9 [Ex.Imp. 2017/61] (Somma Impegnate nell'Esercizio 2017 da riscrivere nell'Esercizio 2018) [Ex.Imp. 2018/4] (Somma Impegnate nell'Eserci</t>
  </si>
  <si>
    <t>Z902002EA9</t>
  </si>
  <si>
    <t>Impresa di pulizie "LARA" di Giusiano Laura</t>
  </si>
  <si>
    <t>02877070041</t>
  </si>
  <si>
    <t>GSNLRA69R50H727X</t>
  </si>
  <si>
    <t>17/04/2022</t>
  </si>
  <si>
    <t>21/02/2022</t>
  </si>
  <si>
    <t>19/02/2022</t>
  </si>
  <si>
    <t>1224087925</t>
  </si>
  <si>
    <t>Cod. Cliente: X0T070 RINNOVO TRIENNALE PEC ISTITUZIONALE - FATTURA GIA' PAGATA</t>
  </si>
  <si>
    <t>ZE3353114C</t>
  </si>
  <si>
    <t>Infocert s.p.a.</t>
  </si>
  <si>
    <t>07945211006</t>
  </si>
  <si>
    <t>14/04/2022</t>
  </si>
  <si>
    <t>08/04/2022</t>
  </si>
  <si>
    <t>2022/2621/2</t>
  </si>
  <si>
    <t>01/04/2022</t>
  </si>
  <si>
    <t>Determina n.80 del 30.12.2021; Canone servizio portale SisPago FrontOffice anno 2022</t>
  </si>
  <si>
    <t>Z3D34AC8E7</t>
  </si>
  <si>
    <t>SISCOM SPA</t>
  </si>
  <si>
    <t>01778000040</t>
  </si>
  <si>
    <t>03/06/2022</t>
  </si>
  <si>
    <t>11/04/2022</t>
  </si>
  <si>
    <t>2022/1890/2</t>
  </si>
  <si>
    <t>19/03/2022</t>
  </si>
  <si>
    <t>Determina n.79 del 30/12/2021; Servizio di conservazione in outsourcing per l'anno 2022</t>
  </si>
  <si>
    <t>Z0934AC89D</t>
  </si>
  <si>
    <t>25/03/2022</t>
  </si>
  <si>
    <t>20/05/2022</t>
  </si>
  <si>
    <t>00095/05</t>
  </si>
  <si>
    <t>29/03/2022</t>
  </si>
  <si>
    <t>DETERMINA N. 76 DEL 30/12/2021</t>
  </si>
  <si>
    <t>ZC034AC6F4</t>
  </si>
  <si>
    <t>28/05/2022</t>
  </si>
  <si>
    <t>048292520201114</t>
  </si>
  <si>
    <t>11/03/2022</t>
  </si>
  <si>
    <t>Utenza elettrica a servizio della sede del Consorzio. Impegno di spesa per anno 2022. CIG Z0135F45ED</t>
  </si>
  <si>
    <t>Z0135F45ED</t>
  </si>
  <si>
    <t>10/05/2022</t>
  </si>
  <si>
    <t>000008114/G</t>
  </si>
  <si>
    <t>22/03/2022</t>
  </si>
  <si>
    <t>FORNITURA GAS METANO - PDR 00900026016277 VIA SANTA CROCE,4 - PERIODO FEBBRAIO-MARZO 2022</t>
  </si>
  <si>
    <t>01/06/2022</t>
  </si>
  <si>
    <t>14/05/2022</t>
  </si>
  <si>
    <t>2022/2897/2</t>
  </si>
  <si>
    <t>22/04/2022</t>
  </si>
  <si>
    <t>Determina n. 6 del 21/01/2022. Impegno n. 9/2022</t>
  </si>
  <si>
    <t>Z9334E8191</t>
  </si>
  <si>
    <t>29/04/2022</t>
  </si>
  <si>
    <t>25/06/2022</t>
  </si>
  <si>
    <t>16/05/2022</t>
  </si>
  <si>
    <t>2022/3768/2</t>
  </si>
  <si>
    <t>Determina n. 78 del 30/12/2021; Attività di manutenzione e assistenza sul software Siscom. Periodo: anno 2022 - Acconto</t>
  </si>
  <si>
    <t>Z3B34AC958</t>
  </si>
  <si>
    <t>16/07/2022</t>
  </si>
  <si>
    <t>23/05/2022</t>
  </si>
  <si>
    <t>048292520201115</t>
  </si>
  <si>
    <t>13/05/2022</t>
  </si>
  <si>
    <t>10/07/2022</t>
  </si>
  <si>
    <t>06/06/2022</t>
  </si>
  <si>
    <t>000011847/G</t>
  </si>
  <si>
    <t>19/05/2022</t>
  </si>
  <si>
    <t>FORNITURA GAS METANO - PDR 00900026016277 VIA SANTA CROCE,4 - PERIODO APRILE-MAGGIO 2022</t>
  </si>
  <si>
    <t>ZA934AC79E</t>
  </si>
  <si>
    <t>29/07/2022</t>
  </si>
  <si>
    <t>23/07/2022</t>
  </si>
  <si>
    <t>000016855/G</t>
  </si>
  <si>
    <t>12/07/2022</t>
  </si>
  <si>
    <t>FORNITURA GAS METANO - PDR 00900026016277 VIA SANTA CROCE,4 - PERIODO GIUGNO-LUGLIO</t>
  </si>
  <si>
    <t>20/09/2022</t>
  </si>
  <si>
    <t>00198/05</t>
  </si>
  <si>
    <t>21/07/2022</t>
  </si>
  <si>
    <t>22/07/2022</t>
  </si>
  <si>
    <t>19/09/2022</t>
  </si>
  <si>
    <t>20/08/2022</t>
  </si>
  <si>
    <t>048292520201116</t>
  </si>
  <si>
    <t/>
  </si>
  <si>
    <t>15/07/2022</t>
  </si>
  <si>
    <t>10/09/2022</t>
  </si>
  <si>
    <t>17/09/2022</t>
  </si>
  <si>
    <t>13</t>
  </si>
  <si>
    <t>06/09/2022</t>
  </si>
  <si>
    <t>Manutenzione dell'impianto di riscaldamento presso la sede consorziale per la stagione 2021-2022. Affido alla Ditta Paolo Berutti corrente in Saluzzo. CIG Z5D33E4F51</t>
  </si>
  <si>
    <t>Z5D33E4F51</t>
  </si>
  <si>
    <t>09/09/2022</t>
  </si>
  <si>
    <t>Berutti Paolo</t>
  </si>
  <si>
    <t>03455070049</t>
  </si>
  <si>
    <t>BRTPLA86E05I470S</t>
  </si>
  <si>
    <t>07/11/2022</t>
  </si>
  <si>
    <t>07/10/2022</t>
  </si>
  <si>
    <t>048292520201117</t>
  </si>
  <si>
    <t>08/09/2022</t>
  </si>
  <si>
    <t>08/11/2022</t>
  </si>
  <si>
    <t>559</t>
  </si>
  <si>
    <t>28/09/2022</t>
  </si>
  <si>
    <t>Servizio di rinnovo dominio istituzionale, backup dei dati, assistenza manutentiva sito internet istituzionale nel periodo 05/10/2020 - 31/12/2023. Affido a Leonardo web s.r.l.- CIG ZD02E610F0 [Ex.Imp. 2020/75] (Somma Impegnate nell'Esercizio 2020 da risc</t>
  </si>
  <si>
    <t>ZD02E610F0</t>
  </si>
  <si>
    <t>30/09/2022</t>
  </si>
  <si>
    <t>LEONARDO WEB S.R.L.</t>
  </si>
  <si>
    <t>02820440044</t>
  </si>
  <si>
    <t>27/11/2022</t>
  </si>
  <si>
    <t>000020390/G</t>
  </si>
  <si>
    <t>FORNITURA GAS METANO - PDR 00900026016277 VIA SANTA CROCE,4 - PERIODO GIUGNO-SETTEMBRE</t>
  </si>
  <si>
    <t>30/11/2022</t>
  </si>
  <si>
    <t>00308/05</t>
  </si>
  <si>
    <t>03/10/2022</t>
  </si>
  <si>
    <t>03/12/2022</t>
  </si>
  <si>
    <t>00543/12</t>
  </si>
  <si>
    <t>05/10/2022</t>
  </si>
  <si>
    <t>Affidamento ad Enti Rev s.r.l. del servizio triennale di elaborazione e trasmissione telematica dichiarazioni IRAP. CIG Z2C312A583 [Ex.Imp. 2021/26] (Somma Impegnate nell'Esercizio 2021 da riscrivere nell'Esercizio 2022)</t>
  </si>
  <si>
    <t>06/12/2022</t>
  </si>
  <si>
    <t>04/11/2022</t>
  </si>
  <si>
    <t>2022/5903/2</t>
  </si>
  <si>
    <t>22/10/2022</t>
  </si>
  <si>
    <t>Determina n. 78 del 30/12/2021; Attività di manutenzione e assistenza sul software Siscom. Periodo: anno 2022 - Saldo</t>
  </si>
  <si>
    <t>29/10/2022</t>
  </si>
  <si>
    <t>23/12/2022</t>
  </si>
  <si>
    <t>19/11/2022</t>
  </si>
  <si>
    <t>000026113/G</t>
  </si>
  <si>
    <t>FORNITURA GAS METANO - PDR 00900026016277 VIA SANTA CROCE,4 - PERIODO OTTOBRE</t>
  </si>
  <si>
    <t>14/01/2023</t>
  </si>
  <si>
    <t>8/PA</t>
  </si>
  <si>
    <t>11/11/2022</t>
  </si>
  <si>
    <t>Evento denominato Green Communities collegato alla Assemblea nazionale della Federbim - 10 e 11 novembre 2022 a Saluzzo. Impegni di spesa a favore della Fondazione Amleto Bertoni (CIG Z4838733D2) e dell'Interno Due snc di Lautero Paolo &amp; C. (CIG ZC738733B</t>
  </si>
  <si>
    <t>ZC738733BC</t>
  </si>
  <si>
    <t>Interno Due snc di Lautero Paolo &amp; C.</t>
  </si>
  <si>
    <t>03325330045</t>
  </si>
  <si>
    <t>15/01/2023</t>
  </si>
  <si>
    <t>02/12/2022</t>
  </si>
  <si>
    <t>19 \PA</t>
  </si>
  <si>
    <t>15/11/2022</t>
  </si>
  <si>
    <t>FT CONSORZIO BIM DEL PO</t>
  </si>
  <si>
    <t>Z4838733D2</t>
  </si>
  <si>
    <t>Fondazione Amleto Bertoni</t>
  </si>
  <si>
    <t>02681150047</t>
  </si>
  <si>
    <t>94031310041</t>
  </si>
  <si>
    <t>27/01/2023</t>
  </si>
  <si>
    <t>048292520201118</t>
  </si>
  <si>
    <t>11/01/2023</t>
  </si>
  <si>
    <t>17/12/2022</t>
  </si>
  <si>
    <t>000030740/G</t>
  </si>
  <si>
    <t>FORNITURA GAS METANO - PDR 00900026016277 VIA SANTA CROCE,4 - PERIODO NOVEMBRE 2022</t>
  </si>
  <si>
    <t>16/12/2022</t>
  </si>
  <si>
    <t>11/02/2023</t>
  </si>
  <si>
    <t>6/PA</t>
  </si>
  <si>
    <t>14/12/2022</t>
  </si>
  <si>
    <t>Servizio di supporto per la costituzione di comunità di energia rinnovabile (CER). Affido incarico alla Esasolutions s.r.l.- CIG Z2434ACBF8 [Ex.Imp. 2021/124] (Somma Impegnate nell'Esercizio 2021 da riscrivere nell'Esercizio 2022)</t>
  </si>
  <si>
    <t>Z2434ACBF8</t>
  </si>
  <si>
    <t>Esolutions s.r.l.</t>
  </si>
  <si>
    <t>03808820041</t>
  </si>
  <si>
    <t>14/02/2023</t>
  </si>
  <si>
    <t>7/PA</t>
  </si>
  <si>
    <t>Piano di Azione per le Comunità Energetiche (P.A.C.E.) dei Comuni del Consorzio B.I.M. del Po. Affidamento incarico a Esolutionss.r.l. - CIG</t>
  </si>
  <si>
    <t>ZD33650267</t>
  </si>
  <si>
    <t>12/02/2023</t>
  </si>
  <si>
    <t>TOTALI FATTURE:</t>
  </si>
  <si>
    <t>IND. TEMPESTIVITA' FATTURE:</t>
  </si>
  <si>
    <t>Tempestività dei Pagamenti - Elenco Mandati senza Fatture - Periodo 01/01/2022 - 31/12/2022</t>
  </si>
  <si>
    <t>AON s.p.a.</t>
  </si>
  <si>
    <t>Coperture assicurative per l'anno 2022 - CIG Z9D2FBDCC4 - Prot. AON 2021/0176362</t>
  </si>
  <si>
    <t>Z9D2FBDCC4</t>
  </si>
  <si>
    <t>BPER BANCA s.p.a.</t>
  </si>
  <si>
    <t>Contratto di finanziamento con la Cassa di Risparmio di Saluzzo s.p.a. (acquisita da BPER Banca s.p.a.) n. 001/606/1015826. Quota interessi all'anno 2021.</t>
  </si>
  <si>
    <t>Contratto di finanziamento con la Cassa di Risparmio di Saluzzo s.p.a. (acquisita da BPER Banca s.p.a.) n. 001/606/1015826. Quota capitale anno 2021.</t>
  </si>
  <si>
    <t>Contratto di finanziamento con la Cassa di Risparmio di Saluzzo s.p.a. (acquisita da BPER Banca s.p.a.) n. 001/606/1018357. Quota interessi relativi all'anno 2021.</t>
  </si>
  <si>
    <t>Contratto di finanziamento con la Cassa di Risparmio di Saluzzo s.p.a. (acquisita da BPER Banca s.p.a.) n. 001/606/1018357. Quota capitale relativa all'anno 2021.</t>
  </si>
  <si>
    <t>ASSOCIAZIONE "I POLIFONICI DEL  MARCHESATO"</t>
  </si>
  <si>
    <t>17° Edizione della stagione musicale denominata "Suoni dal Monviso". Compartecipazione agli oneri sostenuti dalla Associazione Corale i Polifonici del Marchesato.</t>
  </si>
  <si>
    <t>17° Edizione della stagione musicale denominata "Suoni dal Monviso". Compartecipazione agli oneri sostenuti dalla Associazione Corale i Polifonici del Marchesato. Quota ritenuta 4%</t>
  </si>
  <si>
    <t>GHIGLIONE GIANLUCA</t>
  </si>
  <si>
    <t>Rinnovo triennale indirizzo di posta elettronica certificata istituzionale. Quota imponibile anticipata dal Segretario. Ft. Infocert n. 1224087925 del 12.02.2022. CIG ZE3353114C</t>
  </si>
  <si>
    <t>25/02/2022</t>
  </si>
  <si>
    <t>Protocollo per lo sviluppo del Tour Monviso Trail denominato "100 Miglia del Monviso". Provvedimenti attuativi. Impegno e liquidazione quota anticipo 50% per il 2022 -  a favore della Fondazione Amleto Bertoni</t>
  </si>
  <si>
    <t>09/04/2022</t>
  </si>
  <si>
    <t>AGENZIA DELLE ENTRATE</t>
  </si>
  <si>
    <t>Irap su stipendio Ghiglione - mese di gennaio. Quota parte provvisorio n. 14 del 16.02.2022</t>
  </si>
  <si>
    <t>Irap su stipendio Ghiglione mese di febbraio. Quota parte provvisorio n. 24 del 16.03.2022</t>
  </si>
  <si>
    <t>16/04/2022</t>
  </si>
  <si>
    <t>Margaria Marco</t>
  </si>
  <si>
    <t>Partecipazione del Presidente del Consorzio ad incontro a Barcelonnette (Francia) con Partners italiani e francesi in data 24-25 marzo 2022. Rimborso oneri correlati. Provvedimenti.</t>
  </si>
  <si>
    <t>30/04/2022</t>
  </si>
  <si>
    <t>Irap su stipendio Ghiglione mese di marzo. Quota parte provvisorio n. 36 del 19.04.2022</t>
  </si>
  <si>
    <t>Irap su stipendio Ghiglione mese di aprile. Quota parte provvisorio n. 42 del 16.05.2022</t>
  </si>
  <si>
    <t>11/06/2022</t>
  </si>
  <si>
    <t>VISO BLU POWER s.r.l.</t>
  </si>
  <si>
    <t>Prestito di rotazione infruttifero a favore della controllata Viso Blu Power s.r.l.- Provvedi menti.</t>
  </si>
  <si>
    <t>24/06/2022</t>
  </si>
  <si>
    <t>Irap su stipendio Ghiglione mese di maggio. Quota parte del provvisorio n. 52 del 16.06.2022</t>
  </si>
  <si>
    <t>Partecipazione del Presidente del Consorzio alla assemblea Federbim tenutasi a Venezia in data 20 maggio 2022. Rimborso chilometrico e di missione. Provvedimenti.</t>
  </si>
  <si>
    <t>Federbim</t>
  </si>
  <si>
    <t>Pagamento acconto quota associativa anno 2022 alla Federbim. Provvedimenti.</t>
  </si>
  <si>
    <t>01/07/2022</t>
  </si>
  <si>
    <t>COMUNE DI ONCINO</t>
  </si>
  <si>
    <t>Bando consorziale finalizzato ad incentivare investimenti comunali nell'ambito dell'efficientamento energetico e della produzione di energia da fonti rinnovabili. Provvedimenti conseguenti alla approvazione della graduatoria.</t>
  </si>
  <si>
    <t>COMUNE DI BRONDELLO</t>
  </si>
  <si>
    <t>Bando consorziale finalizzato ad incentivare investimenti comunali nell'ambito dell'efficientamento energetico e della produzione di energia da fonti rinnovabili. Liquidazione a saldo.</t>
  </si>
  <si>
    <t>02/07/2022</t>
  </si>
  <si>
    <t>Contratto di finanziamento con la Cassa di Risparmio di Saluzzo s.p.a. (acquisita da BPER Banca s.p.a.) n. 001/606/1015826. Oneri relativi all'anno 2022. Quota interessi</t>
  </si>
  <si>
    <t>Contratto di finanziamento con la Cassa di Risparmio di Saluzzo s.p.a. (acquisita da BPER Banca s.p.a.) n. 001/606/1015826. Oneri relativi all'anno 2022. Quota capitale</t>
  </si>
  <si>
    <t>Contratto di finanziamento con la Cassa di Risparmio di Saluzzo s.p.a. (acquisita da BPER Banca s.p.a.) n. 001/606/1018357. Oneri relativi all'anno 2022. Quota interessi</t>
  </si>
  <si>
    <t>Contratto di finanziamento con la Cassa di Risparmio di Saluzzo s.p.a. (acquisita da BPER Banca s.p.a.) n. 001/606/1018357. Oneri relativi all'anno 2022. Quota capitale</t>
  </si>
  <si>
    <t>Comune di Saluzzo</t>
  </si>
  <si>
    <t>Protocollo di intesa "Terres Monviso". Art. 6, comma 1, lett. e. Provvedimenti. Quota 2022</t>
  </si>
  <si>
    <t>Irap su stipendio Ghiglione mese di giugno. Quota parte del provvisorio n. 64 del 18.07.2022</t>
  </si>
  <si>
    <t>02/09/2022</t>
  </si>
  <si>
    <t>Irap su stipendio Ghiglione mese di luglio. Quota parte del provvisorio n. 74 del 22.08.2022</t>
  </si>
  <si>
    <t>Irap su stipendio Ghiglione mese di agosto. Quota parte del provvisorio n. 78 del 16.09.2022</t>
  </si>
  <si>
    <t>08/10/2022</t>
  </si>
  <si>
    <t>COMUNE DI VERZUOLO</t>
  </si>
  <si>
    <t>Bando finalizzato ad incentivare investimenti comunali nell'ambito della green economy. Linea B - Liquidazione a saldo.</t>
  </si>
  <si>
    <t>14/10/2022</t>
  </si>
  <si>
    <t>COMUNE DI MARTINIANA PO</t>
  </si>
  <si>
    <t>Bando investimenti comunali nell'ambito della green economy. Linea B - Liquidazione anticipo al Comune di Martiniana</t>
  </si>
  <si>
    <t>15/10/2022</t>
  </si>
  <si>
    <t>COMUNE DI PAESANA</t>
  </si>
  <si>
    <t>Programma degli interventi da attuarsi con l'utilizzo dei sovracanoni idroelettrici anno 2022. Impegno e liquidazione a favore dei Comuni beneficiari.</t>
  </si>
  <si>
    <t>COMUNE DI CRISSOLO</t>
  </si>
  <si>
    <t>COMUNE DI OSTANA</t>
  </si>
  <si>
    <t>COMUNE DI SANFRONT</t>
  </si>
  <si>
    <t>COMUNE DI BARGE</t>
  </si>
  <si>
    <t>COMUNE DI BAGNOLO PIEMONTE</t>
  </si>
  <si>
    <t>COMUNE DI GAMBASCA</t>
  </si>
  <si>
    <t>COMUNE DI RIFREDDO</t>
  </si>
  <si>
    <t>COMUNE DI REVELLO</t>
  </si>
  <si>
    <t>COMUNE DI ENVIE</t>
  </si>
  <si>
    <t>COMUNE DI PAGNO</t>
  </si>
  <si>
    <t>COMUNE DI PIASCO</t>
  </si>
  <si>
    <t>21/10/2022</t>
  </si>
  <si>
    <t>Irap su stipendio Ghiglione mese di settembre. Quota parte del provvisorio n. 107 del 17.10.2022</t>
  </si>
  <si>
    <t>Irap su stipendio Ghiglione mese di ottobre. Quota parte del provvisorio n. 115 del 16.11.2022</t>
  </si>
  <si>
    <t>26/11/2022</t>
  </si>
  <si>
    <t>Bandoinvestimenti comunali nell'ambito della green economy. Linea A - Liquidazione anticipo 50%</t>
  </si>
  <si>
    <t>Unione Montana dei Comuni del Monviso</t>
  </si>
  <si>
    <t>Convenzione tra l'Unione Montana dei Comuni del Monviso e il Consorzio BIM del Po per la razionalizzazione e la condivisione delle risorse tecnologiche disponibili. Adozione atti attuativi per anno 2022.</t>
  </si>
  <si>
    <t>Protocollo per lo sviluppo del Tour Monviso Trail denominato "100 Miglia del Monviso". Provvedimenti attuativi. Impegno e liquidazione saldo quota per il 2022 -  a favore della Fondazione Amleto Bertoni corrente in Saluzzo.</t>
  </si>
  <si>
    <t>SQUADRA A.I.B. BAGNOLO P.TE</t>
  </si>
  <si>
    <t>Convenzione per la disciplina del sostegno del Consorzio Imbrifero Montano del Po alle Squadre A.I.B. e P.C. costituenti l'Area di base n. 5 del Corpo A.I.B. del Piemonte in ordine all'espletamento di attività di protezione civile.</t>
  </si>
  <si>
    <t>SQUADRA A.I.B. VALLE BRONDA</t>
  </si>
  <si>
    <t>SQUADRA A.I.B. MARTINIANA PO</t>
  </si>
  <si>
    <t>Convenzione per la disciplina del sostegno del Consorzio Imbrifero Montano del Po alle Squadre A.I.B. e  P.C. costituenti l'Area di base n. 5 del Corpo A.I.B. del Piemonte in  ordine all'espletamento di attività di protezione civile.</t>
  </si>
  <si>
    <t>SQUADRA A.I.B. SANFRONT</t>
  </si>
  <si>
    <t>SQUADRA A.I.B. RIFREDDO</t>
  </si>
  <si>
    <t>SQUADRA A.I.B. PAESANA</t>
  </si>
  <si>
    <t>10/12/2022</t>
  </si>
  <si>
    <t>Rimborso spese anticipate dal Segretario del Consorzio.</t>
  </si>
  <si>
    <t>Rimborso trasferte effettuate dal Segretario nell'interesse del Consorzio.</t>
  </si>
  <si>
    <t>Pagamento a saldo quota associativa anno 2022 alla Federbim. Provvedimenti.</t>
  </si>
  <si>
    <t>Irap su stipendio Ghiglione mese di novembre. Quota parte del provvisorio n. 136 del 16.12.2022</t>
  </si>
  <si>
    <t>BONETTO LAURA</t>
  </si>
  <si>
    <t>Affidamento di incarico di supporto alla dott.ssa Laura Bonetto. Liquidazione compenso netto</t>
  </si>
  <si>
    <t>Affidamento di incarico di supporto alla dott.ssa Laura Bonetto. Liquidazione quota ritenute fiscali</t>
  </si>
  <si>
    <t>24/12/2022</t>
  </si>
  <si>
    <t>Impegno e liquidazione rimborsi chilometrici e di missione anno 2022 ai Membri della Deputazione.</t>
  </si>
  <si>
    <t>Perotti Aldo Giovanni</t>
  </si>
  <si>
    <t>Perotto Dora</t>
  </si>
  <si>
    <t>Lombardo Francesco</t>
  </si>
  <si>
    <t>30/12/2022</t>
  </si>
  <si>
    <t>Irap su stipendio Ghiglione mese di dicembre. Quota parte del provvisorio n. 151 del 28.12.2022</t>
  </si>
  <si>
    <t>Liquidazione relativa all'IRAP su compenso alla dott.ssa Laura Bonetto per incarico di supporto.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</si>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</sst>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zoomScalePageLayoutView="0" workbookViewId="0" topLeftCell="K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26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183</v>
      </c>
      <c r="H8" s="112">
        <v>33</v>
      </c>
      <c r="I8" s="107" t="s">
        <v>118</v>
      </c>
      <c r="J8" s="112">
        <f>IF(I8="SI",G8-H8,G8)</f>
        <v>150</v>
      </c>
      <c r="K8" s="299" t="s">
        <v>119</v>
      </c>
      <c r="L8" s="108">
        <v>2021</v>
      </c>
      <c r="M8" s="108">
        <v>301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1010503</v>
      </c>
      <c r="U8" s="108">
        <v>390</v>
      </c>
      <c r="V8" s="108">
        <v>126</v>
      </c>
      <c r="W8" s="108">
        <v>99</v>
      </c>
      <c r="X8" s="113">
        <v>2021</v>
      </c>
      <c r="Y8" s="113">
        <v>26</v>
      </c>
      <c r="Z8" s="113">
        <v>0</v>
      </c>
      <c r="AA8" s="114" t="s">
        <v>124</v>
      </c>
      <c r="AB8" s="108">
        <v>2</v>
      </c>
      <c r="AC8" s="109" t="s">
        <v>124</v>
      </c>
      <c r="AD8" s="300" t="s">
        <v>125</v>
      </c>
      <c r="AE8" s="300" t="s">
        <v>126</v>
      </c>
      <c r="AF8" s="301">
        <f>AE8-AD8</f>
        <v>-28</v>
      </c>
      <c r="AG8" s="302">
        <f>IF(AI8="SI",0,J8)</f>
        <v>150</v>
      </c>
      <c r="AH8" s="303">
        <f>AG8*AF8</f>
        <v>-4200</v>
      </c>
      <c r="AI8" s="304" t="s">
        <v>127</v>
      </c>
    </row>
    <row r="9" spans="1:35" ht="15">
      <c r="A9" s="108">
        <v>2021</v>
      </c>
      <c r="B9" s="108">
        <v>27</v>
      </c>
      <c r="C9" s="109" t="s">
        <v>114</v>
      </c>
      <c r="D9" s="297" t="s">
        <v>128</v>
      </c>
      <c r="E9" s="109" t="s">
        <v>129</v>
      </c>
      <c r="F9" s="298" t="s">
        <v>130</v>
      </c>
      <c r="G9" s="112">
        <v>220.82</v>
      </c>
      <c r="H9" s="112">
        <v>39.82</v>
      </c>
      <c r="I9" s="107" t="s">
        <v>118</v>
      </c>
      <c r="J9" s="112">
        <f>IF(I9="SI",G9-H9,G9)</f>
        <v>181</v>
      </c>
      <c r="K9" s="299" t="s">
        <v>131</v>
      </c>
      <c r="L9" s="108">
        <v>2021</v>
      </c>
      <c r="M9" s="108">
        <v>317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 t="s">
        <v>123</v>
      </c>
      <c r="S9" s="111" t="s">
        <v>123</v>
      </c>
      <c r="T9" s="108">
        <v>1010203</v>
      </c>
      <c r="U9" s="108">
        <v>120</v>
      </c>
      <c r="V9" s="108">
        <v>119</v>
      </c>
      <c r="W9" s="108">
        <v>99</v>
      </c>
      <c r="X9" s="113">
        <v>2021</v>
      </c>
      <c r="Y9" s="113">
        <v>25</v>
      </c>
      <c r="Z9" s="113">
        <v>0</v>
      </c>
      <c r="AA9" s="114" t="s">
        <v>124</v>
      </c>
      <c r="AB9" s="108">
        <v>3</v>
      </c>
      <c r="AC9" s="109" t="s">
        <v>124</v>
      </c>
      <c r="AD9" s="300" t="s">
        <v>135</v>
      </c>
      <c r="AE9" s="300" t="s">
        <v>126</v>
      </c>
      <c r="AF9" s="301">
        <f>AE9-AD9</f>
        <v>-36</v>
      </c>
      <c r="AG9" s="302">
        <f>IF(AI9="SI",0,J9)</f>
        <v>181</v>
      </c>
      <c r="AH9" s="303">
        <f>AG9*AF9</f>
        <v>-6516</v>
      </c>
      <c r="AI9" s="304" t="s">
        <v>127</v>
      </c>
    </row>
    <row r="10" spans="1:35" ht="15">
      <c r="A10" s="108">
        <v>2022</v>
      </c>
      <c r="B10" s="108">
        <v>1</v>
      </c>
      <c r="C10" s="109" t="s">
        <v>136</v>
      </c>
      <c r="D10" s="297" t="s">
        <v>137</v>
      </c>
      <c r="E10" s="109" t="s">
        <v>138</v>
      </c>
      <c r="F10" s="298" t="s">
        <v>139</v>
      </c>
      <c r="G10" s="112">
        <v>191.02</v>
      </c>
      <c r="H10" s="112">
        <v>12.26</v>
      </c>
      <c r="I10" s="107" t="s">
        <v>118</v>
      </c>
      <c r="J10" s="112">
        <f>IF(I10="SI",G10-H10,G10)</f>
        <v>178.76000000000002</v>
      </c>
      <c r="K10" s="299" t="s">
        <v>140</v>
      </c>
      <c r="L10" s="108">
        <v>2022</v>
      </c>
      <c r="M10" s="108">
        <v>20</v>
      </c>
      <c r="N10" s="109" t="s">
        <v>136</v>
      </c>
      <c r="O10" s="111" t="s">
        <v>141</v>
      </c>
      <c r="P10" s="109" t="s">
        <v>142</v>
      </c>
      <c r="Q10" s="109" t="s">
        <v>142</v>
      </c>
      <c r="R10" s="108" t="s">
        <v>123</v>
      </c>
      <c r="S10" s="111" t="s">
        <v>123</v>
      </c>
      <c r="T10" s="108">
        <v>1010203</v>
      </c>
      <c r="U10" s="108">
        <v>120</v>
      </c>
      <c r="V10" s="108">
        <v>114</v>
      </c>
      <c r="W10" s="108">
        <v>99</v>
      </c>
      <c r="X10" s="113">
        <v>2021</v>
      </c>
      <c r="Y10" s="113">
        <v>28</v>
      </c>
      <c r="Z10" s="113">
        <v>0</v>
      </c>
      <c r="AA10" s="114" t="s">
        <v>136</v>
      </c>
      <c r="AB10" s="108">
        <v>11</v>
      </c>
      <c r="AC10" s="109" t="s">
        <v>136</v>
      </c>
      <c r="AD10" s="300" t="s">
        <v>143</v>
      </c>
      <c r="AE10" s="300" t="s">
        <v>144</v>
      </c>
      <c r="AF10" s="301">
        <f>AE10-AD10</f>
        <v>-54</v>
      </c>
      <c r="AG10" s="302">
        <f>IF(AI10="SI",0,J10)</f>
        <v>178.76000000000002</v>
      </c>
      <c r="AH10" s="303">
        <f>AG10*AF10</f>
        <v>-9653.04</v>
      </c>
      <c r="AI10" s="304" t="s">
        <v>127</v>
      </c>
    </row>
    <row r="11" spans="1:35" ht="15">
      <c r="A11" s="108">
        <v>2022</v>
      </c>
      <c r="B11" s="108">
        <v>2</v>
      </c>
      <c r="C11" s="109" t="s">
        <v>145</v>
      </c>
      <c r="D11" s="297" t="s">
        <v>146</v>
      </c>
      <c r="E11" s="109" t="s">
        <v>147</v>
      </c>
      <c r="F11" s="298" t="s">
        <v>148</v>
      </c>
      <c r="G11" s="112">
        <v>50.11</v>
      </c>
      <c r="H11" s="112">
        <v>0</v>
      </c>
      <c r="I11" s="107" t="s">
        <v>118</v>
      </c>
      <c r="J11" s="112">
        <f>IF(I11="SI",G11-H11,G11)</f>
        <v>50.11</v>
      </c>
      <c r="K11" s="299" t="s">
        <v>149</v>
      </c>
      <c r="L11" s="108">
        <v>2022</v>
      </c>
      <c r="M11" s="108">
        <v>6</v>
      </c>
      <c r="N11" s="109" t="s">
        <v>150</v>
      </c>
      <c r="O11" s="111" t="s">
        <v>151</v>
      </c>
      <c r="P11" s="109" t="s">
        <v>152</v>
      </c>
      <c r="Q11" s="109" t="s">
        <v>152</v>
      </c>
      <c r="R11" s="108" t="s">
        <v>123</v>
      </c>
      <c r="S11" s="111" t="s">
        <v>123</v>
      </c>
      <c r="T11" s="108">
        <v>1010203</v>
      </c>
      <c r="U11" s="108">
        <v>120</v>
      </c>
      <c r="V11" s="108">
        <v>115</v>
      </c>
      <c r="W11" s="108">
        <v>99</v>
      </c>
      <c r="X11" s="113">
        <v>2021</v>
      </c>
      <c r="Y11" s="113">
        <v>27</v>
      </c>
      <c r="Z11" s="113">
        <v>0</v>
      </c>
      <c r="AA11" s="114" t="s">
        <v>145</v>
      </c>
      <c r="AB11" s="108">
        <v>15</v>
      </c>
      <c r="AC11" s="109" t="s">
        <v>145</v>
      </c>
      <c r="AD11" s="300" t="s">
        <v>153</v>
      </c>
      <c r="AE11" s="300" t="s">
        <v>125</v>
      </c>
      <c r="AF11" s="301">
        <f>AE11-AD11</f>
        <v>-26</v>
      </c>
      <c r="AG11" s="302">
        <f>IF(AI11="SI",0,J11)</f>
        <v>50.11</v>
      </c>
      <c r="AH11" s="303">
        <f>AG11*AF11</f>
        <v>-1302.86</v>
      </c>
      <c r="AI11" s="304" t="s">
        <v>127</v>
      </c>
    </row>
    <row r="12" spans="1:35" ht="15">
      <c r="A12" s="108">
        <v>2022</v>
      </c>
      <c r="B12" s="108">
        <v>2</v>
      </c>
      <c r="C12" s="109" t="s">
        <v>145</v>
      </c>
      <c r="D12" s="297" t="s">
        <v>146</v>
      </c>
      <c r="E12" s="109" t="s">
        <v>147</v>
      </c>
      <c r="F12" s="298" t="s">
        <v>148</v>
      </c>
      <c r="G12" s="112">
        <v>11.02</v>
      </c>
      <c r="H12" s="112">
        <v>11.02</v>
      </c>
      <c r="I12" s="107" t="s">
        <v>118</v>
      </c>
      <c r="J12" s="112">
        <f>IF(I12="SI",G12-H12,G12)</f>
        <v>0</v>
      </c>
      <c r="K12" s="299" t="s">
        <v>149</v>
      </c>
      <c r="L12" s="108">
        <v>2022</v>
      </c>
      <c r="M12" s="108">
        <v>6</v>
      </c>
      <c r="N12" s="109" t="s">
        <v>150</v>
      </c>
      <c r="O12" s="111" t="s">
        <v>151</v>
      </c>
      <c r="P12" s="109" t="s">
        <v>152</v>
      </c>
      <c r="Q12" s="109" t="s">
        <v>152</v>
      </c>
      <c r="R12" s="108" t="s">
        <v>123</v>
      </c>
      <c r="S12" s="111" t="s">
        <v>123</v>
      </c>
      <c r="T12" s="108">
        <v>1010203</v>
      </c>
      <c r="U12" s="108">
        <v>120</v>
      </c>
      <c r="V12" s="108">
        <v>115</v>
      </c>
      <c r="W12" s="108">
        <v>99</v>
      </c>
      <c r="X12" s="113">
        <v>2021</v>
      </c>
      <c r="Y12" s="113">
        <v>27</v>
      </c>
      <c r="Z12" s="113">
        <v>0</v>
      </c>
      <c r="AA12" s="114" t="s">
        <v>145</v>
      </c>
      <c r="AB12" s="108">
        <v>16</v>
      </c>
      <c r="AC12" s="109" t="s">
        <v>145</v>
      </c>
      <c r="AD12" s="300" t="s">
        <v>153</v>
      </c>
      <c r="AE12" s="300" t="s">
        <v>125</v>
      </c>
      <c r="AF12" s="301">
        <f>AE12-AD12</f>
        <v>-26</v>
      </c>
      <c r="AG12" s="302">
        <f>IF(AI12="SI",0,J12)</f>
        <v>0</v>
      </c>
      <c r="AH12" s="303">
        <f>AG12*AF12</f>
        <v>0</v>
      </c>
      <c r="AI12" s="304" t="s">
        <v>127</v>
      </c>
    </row>
    <row r="13" spans="1:35" ht="15">
      <c r="A13" s="108">
        <v>2022</v>
      </c>
      <c r="B13" s="108">
        <v>3</v>
      </c>
      <c r="C13" s="109" t="s">
        <v>145</v>
      </c>
      <c r="D13" s="297" t="s">
        <v>154</v>
      </c>
      <c r="E13" s="109" t="s">
        <v>155</v>
      </c>
      <c r="F13" s="298" t="s">
        <v>156</v>
      </c>
      <c r="G13" s="112">
        <v>175.68</v>
      </c>
      <c r="H13" s="112">
        <v>31.68</v>
      </c>
      <c r="I13" s="107" t="s">
        <v>118</v>
      </c>
      <c r="J13" s="112">
        <f>IF(I13="SI",G13-H13,G13)</f>
        <v>144</v>
      </c>
      <c r="K13" s="299" t="s">
        <v>157</v>
      </c>
      <c r="L13" s="108">
        <v>2022</v>
      </c>
      <c r="M13" s="108">
        <v>23</v>
      </c>
      <c r="N13" s="109" t="s">
        <v>158</v>
      </c>
      <c r="O13" s="111" t="s">
        <v>121</v>
      </c>
      <c r="P13" s="109" t="s">
        <v>122</v>
      </c>
      <c r="Q13" s="109" t="s">
        <v>122</v>
      </c>
      <c r="R13" s="108" t="s">
        <v>123</v>
      </c>
      <c r="S13" s="111" t="s">
        <v>123</v>
      </c>
      <c r="T13" s="108">
        <v>1010503</v>
      </c>
      <c r="U13" s="108">
        <v>390</v>
      </c>
      <c r="V13" s="108">
        <v>126</v>
      </c>
      <c r="W13" s="108">
        <v>99</v>
      </c>
      <c r="X13" s="113">
        <v>2021</v>
      </c>
      <c r="Y13" s="113">
        <v>21</v>
      </c>
      <c r="Z13" s="113">
        <v>0</v>
      </c>
      <c r="AA13" s="114" t="s">
        <v>145</v>
      </c>
      <c r="AB13" s="108">
        <v>17</v>
      </c>
      <c r="AC13" s="109" t="s">
        <v>145</v>
      </c>
      <c r="AD13" s="300" t="s">
        <v>159</v>
      </c>
      <c r="AE13" s="300" t="s">
        <v>125</v>
      </c>
      <c r="AF13" s="301">
        <f>AE13-AD13</f>
        <v>-55</v>
      </c>
      <c r="AG13" s="302">
        <f>IF(AI13="SI",0,J13)</f>
        <v>144</v>
      </c>
      <c r="AH13" s="303">
        <f>AG13*AF13</f>
        <v>-7920</v>
      </c>
      <c r="AI13" s="304" t="s">
        <v>127</v>
      </c>
    </row>
    <row r="14" spans="1:35" ht="15">
      <c r="A14" s="108">
        <v>2022</v>
      </c>
      <c r="B14" s="108">
        <v>4</v>
      </c>
      <c r="C14" s="109" t="s">
        <v>160</v>
      </c>
      <c r="D14" s="297" t="s">
        <v>161</v>
      </c>
      <c r="E14" s="109" t="s">
        <v>162</v>
      </c>
      <c r="F14" s="298" t="s">
        <v>163</v>
      </c>
      <c r="G14" s="112">
        <v>73.2</v>
      </c>
      <c r="H14" s="112">
        <v>13.2</v>
      </c>
      <c r="I14" s="107" t="s">
        <v>118</v>
      </c>
      <c r="J14" s="112">
        <f>IF(I14="SI",G14-H14,G14)</f>
        <v>60</v>
      </c>
      <c r="K14" s="299" t="s">
        <v>164</v>
      </c>
      <c r="L14" s="108">
        <v>2022</v>
      </c>
      <c r="M14" s="108">
        <v>29</v>
      </c>
      <c r="N14" s="109" t="s">
        <v>160</v>
      </c>
      <c r="O14" s="111" t="s">
        <v>165</v>
      </c>
      <c r="P14" s="109" t="s">
        <v>166</v>
      </c>
      <c r="Q14" s="109" t="s">
        <v>167</v>
      </c>
      <c r="R14" s="108" t="s">
        <v>123</v>
      </c>
      <c r="S14" s="111" t="s">
        <v>123</v>
      </c>
      <c r="T14" s="108">
        <v>1010203</v>
      </c>
      <c r="U14" s="108">
        <v>120</v>
      </c>
      <c r="V14" s="108">
        <v>120</v>
      </c>
      <c r="W14" s="108">
        <v>99</v>
      </c>
      <c r="X14" s="113">
        <v>2022</v>
      </c>
      <c r="Y14" s="113">
        <v>1</v>
      </c>
      <c r="Z14" s="113">
        <v>0</v>
      </c>
      <c r="AA14" s="114" t="s">
        <v>160</v>
      </c>
      <c r="AB14" s="108">
        <v>21</v>
      </c>
      <c r="AC14" s="109" t="s">
        <v>160</v>
      </c>
      <c r="AD14" s="300" t="s">
        <v>168</v>
      </c>
      <c r="AE14" s="300" t="s">
        <v>169</v>
      </c>
      <c r="AF14" s="301">
        <f>AE14-AD14</f>
        <v>-55</v>
      </c>
      <c r="AG14" s="302">
        <f>IF(AI14="SI",0,J14)</f>
        <v>60</v>
      </c>
      <c r="AH14" s="303">
        <f>AG14*AF14</f>
        <v>-3300</v>
      </c>
      <c r="AI14" s="304" t="s">
        <v>127</v>
      </c>
    </row>
    <row r="15" spans="1:35" ht="15">
      <c r="A15" s="108">
        <v>2022</v>
      </c>
      <c r="B15" s="108">
        <v>5</v>
      </c>
      <c r="C15" s="109" t="s">
        <v>170</v>
      </c>
      <c r="D15" s="297" t="s">
        <v>171</v>
      </c>
      <c r="E15" s="109" t="s">
        <v>145</v>
      </c>
      <c r="F15" s="298" t="s">
        <v>172</v>
      </c>
      <c r="G15" s="112">
        <v>75</v>
      </c>
      <c r="H15" s="112">
        <v>0</v>
      </c>
      <c r="I15" s="107" t="s">
        <v>118</v>
      </c>
      <c r="J15" s="112">
        <f>IF(I15="SI",G15-H15,G15)</f>
        <v>75</v>
      </c>
      <c r="K15" s="299" t="s">
        <v>173</v>
      </c>
      <c r="L15" s="108">
        <v>2022</v>
      </c>
      <c r="M15" s="108">
        <v>28</v>
      </c>
      <c r="N15" s="109" t="s">
        <v>160</v>
      </c>
      <c r="O15" s="111" t="s">
        <v>174</v>
      </c>
      <c r="P15" s="109" t="s">
        <v>175</v>
      </c>
      <c r="Q15" s="109" t="s">
        <v>175</v>
      </c>
      <c r="R15" s="108" t="s">
        <v>123</v>
      </c>
      <c r="S15" s="111" t="s">
        <v>123</v>
      </c>
      <c r="T15" s="108">
        <v>1010503</v>
      </c>
      <c r="U15" s="108">
        <v>390</v>
      </c>
      <c r="V15" s="108">
        <v>125</v>
      </c>
      <c r="W15" s="108">
        <v>99</v>
      </c>
      <c r="X15" s="113">
        <v>2022</v>
      </c>
      <c r="Y15" s="113">
        <v>13</v>
      </c>
      <c r="Z15" s="113">
        <v>0</v>
      </c>
      <c r="AA15" s="114" t="s">
        <v>170</v>
      </c>
      <c r="AB15" s="108">
        <v>0</v>
      </c>
      <c r="AC15" s="109" t="s">
        <v>170</v>
      </c>
      <c r="AD15" s="300" t="s">
        <v>176</v>
      </c>
      <c r="AE15" s="300" t="s">
        <v>170</v>
      </c>
      <c r="AF15" s="301">
        <f>AE15-AD15</f>
        <v>-54</v>
      </c>
      <c r="AG15" s="302">
        <f>IF(AI15="SI",0,J15)</f>
        <v>75</v>
      </c>
      <c r="AH15" s="303">
        <f>AG15*AF15</f>
        <v>-4050</v>
      </c>
      <c r="AI15" s="304" t="s">
        <v>127</v>
      </c>
    </row>
    <row r="16" spans="1:35" ht="15">
      <c r="A16" s="108">
        <v>2022</v>
      </c>
      <c r="B16" s="108">
        <v>5</v>
      </c>
      <c r="C16" s="109" t="s">
        <v>170</v>
      </c>
      <c r="D16" s="297" t="s">
        <v>171</v>
      </c>
      <c r="E16" s="109" t="s">
        <v>145</v>
      </c>
      <c r="F16" s="298" t="s">
        <v>172</v>
      </c>
      <c r="G16" s="112">
        <v>16.5</v>
      </c>
      <c r="H16" s="112">
        <v>16.5</v>
      </c>
      <c r="I16" s="107" t="s">
        <v>118</v>
      </c>
      <c r="J16" s="112">
        <f>IF(I16="SI",G16-H16,G16)</f>
        <v>0</v>
      </c>
      <c r="K16" s="299" t="s">
        <v>173</v>
      </c>
      <c r="L16" s="108">
        <v>2022</v>
      </c>
      <c r="M16" s="108">
        <v>28</v>
      </c>
      <c r="N16" s="109" t="s">
        <v>160</v>
      </c>
      <c r="O16" s="111" t="s">
        <v>174</v>
      </c>
      <c r="P16" s="109" t="s">
        <v>175</v>
      </c>
      <c r="Q16" s="109" t="s">
        <v>175</v>
      </c>
      <c r="R16" s="108" t="s">
        <v>123</v>
      </c>
      <c r="S16" s="111" t="s">
        <v>123</v>
      </c>
      <c r="T16" s="108">
        <v>1010503</v>
      </c>
      <c r="U16" s="108">
        <v>390</v>
      </c>
      <c r="V16" s="108">
        <v>125</v>
      </c>
      <c r="W16" s="108">
        <v>99</v>
      </c>
      <c r="X16" s="113">
        <v>2022</v>
      </c>
      <c r="Y16" s="113">
        <v>14</v>
      </c>
      <c r="Z16" s="113">
        <v>0</v>
      </c>
      <c r="AA16" s="114" t="s">
        <v>170</v>
      </c>
      <c r="AB16" s="108">
        <v>23</v>
      </c>
      <c r="AC16" s="109" t="s">
        <v>170</v>
      </c>
      <c r="AD16" s="300" t="s">
        <v>176</v>
      </c>
      <c r="AE16" s="300" t="s">
        <v>169</v>
      </c>
      <c r="AF16" s="301">
        <f>AE16-AD16</f>
        <v>-52</v>
      </c>
      <c r="AG16" s="302">
        <f>IF(AI16="SI",0,J16)</f>
        <v>0</v>
      </c>
      <c r="AH16" s="303">
        <f>AG16*AF16</f>
        <v>0</v>
      </c>
      <c r="AI16" s="304" t="s">
        <v>127</v>
      </c>
    </row>
    <row r="17" spans="1:35" ht="15">
      <c r="A17" s="108">
        <v>2022</v>
      </c>
      <c r="B17" s="108">
        <v>6</v>
      </c>
      <c r="C17" s="109" t="s">
        <v>177</v>
      </c>
      <c r="D17" s="297" t="s">
        <v>178</v>
      </c>
      <c r="E17" s="109" t="s">
        <v>179</v>
      </c>
      <c r="F17" s="298" t="s">
        <v>180</v>
      </c>
      <c r="G17" s="112">
        <v>549</v>
      </c>
      <c r="H17" s="112">
        <v>99</v>
      </c>
      <c r="I17" s="107" t="s">
        <v>118</v>
      </c>
      <c r="J17" s="112">
        <f>IF(I17="SI",G17-H17,G17)</f>
        <v>450</v>
      </c>
      <c r="K17" s="299" t="s">
        <v>181</v>
      </c>
      <c r="L17" s="108">
        <v>2022</v>
      </c>
      <c r="M17" s="108">
        <v>64</v>
      </c>
      <c r="N17" s="109" t="s">
        <v>177</v>
      </c>
      <c r="O17" s="111" t="s">
        <v>182</v>
      </c>
      <c r="P17" s="109" t="s">
        <v>183</v>
      </c>
      <c r="Q17" s="109" t="s">
        <v>183</v>
      </c>
      <c r="R17" s="108" t="s">
        <v>123</v>
      </c>
      <c r="S17" s="111" t="s">
        <v>123</v>
      </c>
      <c r="T17" s="108">
        <v>1010503</v>
      </c>
      <c r="U17" s="108">
        <v>390</v>
      </c>
      <c r="V17" s="108">
        <v>125</v>
      </c>
      <c r="W17" s="108">
        <v>99</v>
      </c>
      <c r="X17" s="113">
        <v>2022</v>
      </c>
      <c r="Y17" s="113">
        <v>127</v>
      </c>
      <c r="Z17" s="113">
        <v>0</v>
      </c>
      <c r="AA17" s="114" t="s">
        <v>177</v>
      </c>
      <c r="AB17" s="108">
        <v>33</v>
      </c>
      <c r="AC17" s="109" t="s">
        <v>177</v>
      </c>
      <c r="AD17" s="300" t="s">
        <v>184</v>
      </c>
      <c r="AE17" s="300" t="s">
        <v>185</v>
      </c>
      <c r="AF17" s="301">
        <f>AE17-AD17</f>
        <v>-53</v>
      </c>
      <c r="AG17" s="302">
        <f>IF(AI17="SI",0,J17)</f>
        <v>450</v>
      </c>
      <c r="AH17" s="303">
        <f>AG17*AF17</f>
        <v>-23850</v>
      </c>
      <c r="AI17" s="304" t="s">
        <v>127</v>
      </c>
    </row>
    <row r="18" spans="1:35" ht="15">
      <c r="A18" s="108">
        <v>2022</v>
      </c>
      <c r="B18" s="108">
        <v>7</v>
      </c>
      <c r="C18" s="109" t="s">
        <v>177</v>
      </c>
      <c r="D18" s="297" t="s">
        <v>186</v>
      </c>
      <c r="E18" s="109" t="s">
        <v>187</v>
      </c>
      <c r="F18" s="298" t="s">
        <v>188</v>
      </c>
      <c r="G18" s="112">
        <v>780.8</v>
      </c>
      <c r="H18" s="112">
        <v>140.8</v>
      </c>
      <c r="I18" s="107" t="s">
        <v>118</v>
      </c>
      <c r="J18" s="112">
        <f>IF(I18="SI",G18-H18,G18)</f>
        <v>640</v>
      </c>
      <c r="K18" s="299" t="s">
        <v>189</v>
      </c>
      <c r="L18" s="108">
        <v>2022</v>
      </c>
      <c r="M18" s="108">
        <v>57</v>
      </c>
      <c r="N18" s="109" t="s">
        <v>190</v>
      </c>
      <c r="O18" s="111" t="s">
        <v>182</v>
      </c>
      <c r="P18" s="109" t="s">
        <v>183</v>
      </c>
      <c r="Q18" s="109" t="s">
        <v>183</v>
      </c>
      <c r="R18" s="108" t="s">
        <v>123</v>
      </c>
      <c r="S18" s="111" t="s">
        <v>123</v>
      </c>
      <c r="T18" s="108">
        <v>1010503</v>
      </c>
      <c r="U18" s="108">
        <v>390</v>
      </c>
      <c r="V18" s="108">
        <v>125</v>
      </c>
      <c r="W18" s="108">
        <v>99</v>
      </c>
      <c r="X18" s="113">
        <v>2022</v>
      </c>
      <c r="Y18" s="113">
        <v>126</v>
      </c>
      <c r="Z18" s="113">
        <v>0</v>
      </c>
      <c r="AA18" s="114" t="s">
        <v>177</v>
      </c>
      <c r="AB18" s="108">
        <v>34</v>
      </c>
      <c r="AC18" s="109" t="s">
        <v>177</v>
      </c>
      <c r="AD18" s="300" t="s">
        <v>191</v>
      </c>
      <c r="AE18" s="300" t="s">
        <v>185</v>
      </c>
      <c r="AF18" s="301">
        <f>AE18-AD18</f>
        <v>-39</v>
      </c>
      <c r="AG18" s="302">
        <f>IF(AI18="SI",0,J18)</f>
        <v>640</v>
      </c>
      <c r="AH18" s="303">
        <f>AG18*AF18</f>
        <v>-24960</v>
      </c>
      <c r="AI18" s="304" t="s">
        <v>127</v>
      </c>
    </row>
    <row r="19" spans="1:35" ht="15">
      <c r="A19" s="108">
        <v>2022</v>
      </c>
      <c r="B19" s="108">
        <v>8</v>
      </c>
      <c r="C19" s="109" t="s">
        <v>177</v>
      </c>
      <c r="D19" s="297" t="s">
        <v>192</v>
      </c>
      <c r="E19" s="109" t="s">
        <v>193</v>
      </c>
      <c r="F19" s="298" t="s">
        <v>194</v>
      </c>
      <c r="G19" s="112">
        <v>220.82</v>
      </c>
      <c r="H19" s="112">
        <v>39.82</v>
      </c>
      <c r="I19" s="107" t="s">
        <v>118</v>
      </c>
      <c r="J19" s="112">
        <f>IF(I19="SI",G19-H19,G19)</f>
        <v>181</v>
      </c>
      <c r="K19" s="299" t="s">
        <v>195</v>
      </c>
      <c r="L19" s="108">
        <v>2022</v>
      </c>
      <c r="M19" s="108">
        <v>61</v>
      </c>
      <c r="N19" s="109" t="s">
        <v>143</v>
      </c>
      <c r="O19" s="111" t="s">
        <v>133</v>
      </c>
      <c r="P19" s="109" t="s">
        <v>134</v>
      </c>
      <c r="Q19" s="109" t="s">
        <v>134</v>
      </c>
      <c r="R19" s="108" t="s">
        <v>123</v>
      </c>
      <c r="S19" s="111" t="s">
        <v>123</v>
      </c>
      <c r="T19" s="108">
        <v>1010203</v>
      </c>
      <c r="U19" s="108">
        <v>120</v>
      </c>
      <c r="V19" s="108">
        <v>119</v>
      </c>
      <c r="W19" s="108">
        <v>99</v>
      </c>
      <c r="X19" s="113">
        <v>2022</v>
      </c>
      <c r="Y19" s="113">
        <v>124</v>
      </c>
      <c r="Z19" s="113">
        <v>0</v>
      </c>
      <c r="AA19" s="114" t="s">
        <v>177</v>
      </c>
      <c r="AB19" s="108">
        <v>32</v>
      </c>
      <c r="AC19" s="109" t="s">
        <v>177</v>
      </c>
      <c r="AD19" s="300" t="s">
        <v>196</v>
      </c>
      <c r="AE19" s="300" t="s">
        <v>185</v>
      </c>
      <c r="AF19" s="301">
        <f>AE19-AD19</f>
        <v>-47</v>
      </c>
      <c r="AG19" s="302">
        <f>IF(AI19="SI",0,J19)</f>
        <v>181</v>
      </c>
      <c r="AH19" s="303">
        <f>AG19*AF19</f>
        <v>-8507</v>
      </c>
      <c r="AI19" s="304" t="s">
        <v>127</v>
      </c>
    </row>
    <row r="20" spans="1:35" ht="15">
      <c r="A20" s="108">
        <v>2022</v>
      </c>
      <c r="B20" s="108">
        <v>9</v>
      </c>
      <c r="C20" s="109" t="s">
        <v>177</v>
      </c>
      <c r="D20" s="297" t="s">
        <v>197</v>
      </c>
      <c r="E20" s="109" t="s">
        <v>198</v>
      </c>
      <c r="F20" s="298" t="s">
        <v>199</v>
      </c>
      <c r="G20" s="112">
        <v>54.88</v>
      </c>
      <c r="H20" s="112">
        <v>0</v>
      </c>
      <c r="I20" s="107" t="s">
        <v>118</v>
      </c>
      <c r="J20" s="112">
        <f>IF(I20="SI",G20-H20,G20)</f>
        <v>54.88</v>
      </c>
      <c r="K20" s="299" t="s">
        <v>200</v>
      </c>
      <c r="L20" s="108">
        <v>2022</v>
      </c>
      <c r="M20" s="108">
        <v>43</v>
      </c>
      <c r="N20" s="109" t="s">
        <v>153</v>
      </c>
      <c r="O20" s="111" t="s">
        <v>151</v>
      </c>
      <c r="P20" s="109" t="s">
        <v>152</v>
      </c>
      <c r="Q20" s="109" t="s">
        <v>152</v>
      </c>
      <c r="R20" s="108" t="s">
        <v>123</v>
      </c>
      <c r="S20" s="111" t="s">
        <v>123</v>
      </c>
      <c r="T20" s="108">
        <v>1010203</v>
      </c>
      <c r="U20" s="108">
        <v>120</v>
      </c>
      <c r="V20" s="108">
        <v>115</v>
      </c>
      <c r="W20" s="108">
        <v>99</v>
      </c>
      <c r="X20" s="113">
        <v>2022</v>
      </c>
      <c r="Y20" s="113">
        <v>24</v>
      </c>
      <c r="Z20" s="113">
        <v>0</v>
      </c>
      <c r="AA20" s="114" t="s">
        <v>177</v>
      </c>
      <c r="AB20" s="108">
        <v>29</v>
      </c>
      <c r="AC20" s="109" t="s">
        <v>177</v>
      </c>
      <c r="AD20" s="300" t="s">
        <v>201</v>
      </c>
      <c r="AE20" s="300" t="s">
        <v>185</v>
      </c>
      <c r="AF20" s="301">
        <f>AE20-AD20</f>
        <v>-29</v>
      </c>
      <c r="AG20" s="302">
        <f>IF(AI20="SI",0,J20)</f>
        <v>54.88</v>
      </c>
      <c r="AH20" s="303">
        <f>AG20*AF20</f>
        <v>-1591.52</v>
      </c>
      <c r="AI20" s="304" t="s">
        <v>127</v>
      </c>
    </row>
    <row r="21" spans="1:35" ht="15">
      <c r="A21" s="108">
        <v>2022</v>
      </c>
      <c r="B21" s="108">
        <v>9</v>
      </c>
      <c r="C21" s="109" t="s">
        <v>177</v>
      </c>
      <c r="D21" s="297" t="s">
        <v>197</v>
      </c>
      <c r="E21" s="109" t="s">
        <v>198</v>
      </c>
      <c r="F21" s="298" t="s">
        <v>199</v>
      </c>
      <c r="G21" s="112">
        <v>12.07</v>
      </c>
      <c r="H21" s="112">
        <v>12.07</v>
      </c>
      <c r="I21" s="107" t="s">
        <v>118</v>
      </c>
      <c r="J21" s="112">
        <f>IF(I21="SI",G21-H21,G21)</f>
        <v>0</v>
      </c>
      <c r="K21" s="299" t="s">
        <v>200</v>
      </c>
      <c r="L21" s="108">
        <v>2022</v>
      </c>
      <c r="M21" s="108">
        <v>43</v>
      </c>
      <c r="N21" s="109" t="s">
        <v>153</v>
      </c>
      <c r="O21" s="111" t="s">
        <v>151</v>
      </c>
      <c r="P21" s="109" t="s">
        <v>152</v>
      </c>
      <c r="Q21" s="109" t="s">
        <v>152</v>
      </c>
      <c r="R21" s="108" t="s">
        <v>123</v>
      </c>
      <c r="S21" s="111" t="s">
        <v>123</v>
      </c>
      <c r="T21" s="108">
        <v>1010203</v>
      </c>
      <c r="U21" s="108">
        <v>120</v>
      </c>
      <c r="V21" s="108">
        <v>115</v>
      </c>
      <c r="W21" s="108">
        <v>99</v>
      </c>
      <c r="X21" s="113">
        <v>2022</v>
      </c>
      <c r="Y21" s="113">
        <v>24</v>
      </c>
      <c r="Z21" s="113">
        <v>0</v>
      </c>
      <c r="AA21" s="114" t="s">
        <v>177</v>
      </c>
      <c r="AB21" s="108">
        <v>30</v>
      </c>
      <c r="AC21" s="109" t="s">
        <v>177</v>
      </c>
      <c r="AD21" s="300" t="s">
        <v>201</v>
      </c>
      <c r="AE21" s="300" t="s">
        <v>185</v>
      </c>
      <c r="AF21" s="301">
        <f>AE21-AD21</f>
        <v>-29</v>
      </c>
      <c r="AG21" s="302">
        <f>IF(AI21="SI",0,J21)</f>
        <v>0</v>
      </c>
      <c r="AH21" s="303">
        <f>AG21*AF21</f>
        <v>0</v>
      </c>
      <c r="AI21" s="304" t="s">
        <v>127</v>
      </c>
    </row>
    <row r="22" spans="1:35" ht="15">
      <c r="A22" s="108">
        <v>2022</v>
      </c>
      <c r="B22" s="108">
        <v>10</v>
      </c>
      <c r="C22" s="109" t="s">
        <v>177</v>
      </c>
      <c r="D22" s="297" t="s">
        <v>202</v>
      </c>
      <c r="E22" s="109" t="s">
        <v>203</v>
      </c>
      <c r="F22" s="298" t="s">
        <v>204</v>
      </c>
      <c r="G22" s="112">
        <v>204.71</v>
      </c>
      <c r="H22" s="112">
        <v>13.01</v>
      </c>
      <c r="I22" s="107" t="s">
        <v>118</v>
      </c>
      <c r="J22" s="112">
        <f>IF(I22="SI",G22-H22,G22)</f>
        <v>191.70000000000002</v>
      </c>
      <c r="K22" s="299" t="s">
        <v>140</v>
      </c>
      <c r="L22" s="108">
        <v>2022</v>
      </c>
      <c r="M22" s="108">
        <v>63</v>
      </c>
      <c r="N22" s="109" t="s">
        <v>177</v>
      </c>
      <c r="O22" s="111" t="s">
        <v>141</v>
      </c>
      <c r="P22" s="109" t="s">
        <v>142</v>
      </c>
      <c r="Q22" s="109" t="s">
        <v>142</v>
      </c>
      <c r="R22" s="108" t="s">
        <v>123</v>
      </c>
      <c r="S22" s="111" t="s">
        <v>123</v>
      </c>
      <c r="T22" s="108">
        <v>1010203</v>
      </c>
      <c r="U22" s="108">
        <v>120</v>
      </c>
      <c r="V22" s="108">
        <v>114</v>
      </c>
      <c r="W22" s="108">
        <v>99</v>
      </c>
      <c r="X22" s="113">
        <v>2021</v>
      </c>
      <c r="Y22" s="113">
        <v>28</v>
      </c>
      <c r="Z22" s="113">
        <v>0</v>
      </c>
      <c r="AA22" s="114" t="s">
        <v>177</v>
      </c>
      <c r="AB22" s="108">
        <v>31</v>
      </c>
      <c r="AC22" s="109" t="s">
        <v>177</v>
      </c>
      <c r="AD22" s="300" t="s">
        <v>205</v>
      </c>
      <c r="AE22" s="300" t="s">
        <v>185</v>
      </c>
      <c r="AF22" s="301">
        <f>AE22-AD22</f>
        <v>-51</v>
      </c>
      <c r="AG22" s="302">
        <f>IF(AI22="SI",0,J22)</f>
        <v>191.70000000000002</v>
      </c>
      <c r="AH22" s="303">
        <f>AG22*AF22</f>
        <v>-9776.7</v>
      </c>
      <c r="AI22" s="304" t="s">
        <v>127</v>
      </c>
    </row>
    <row r="23" spans="1:35" ht="15">
      <c r="A23" s="108">
        <v>2022</v>
      </c>
      <c r="B23" s="108">
        <v>11</v>
      </c>
      <c r="C23" s="109" t="s">
        <v>206</v>
      </c>
      <c r="D23" s="297" t="s">
        <v>207</v>
      </c>
      <c r="E23" s="109" t="s">
        <v>208</v>
      </c>
      <c r="F23" s="298" t="s">
        <v>209</v>
      </c>
      <c r="G23" s="112">
        <v>244</v>
      </c>
      <c r="H23" s="112">
        <v>44</v>
      </c>
      <c r="I23" s="107" t="s">
        <v>118</v>
      </c>
      <c r="J23" s="112">
        <f>IF(I23="SI",G23-H23,G23)</f>
        <v>200</v>
      </c>
      <c r="K23" s="299" t="s">
        <v>210</v>
      </c>
      <c r="L23" s="108">
        <v>2022</v>
      </c>
      <c r="M23" s="108">
        <v>97</v>
      </c>
      <c r="N23" s="109" t="s">
        <v>211</v>
      </c>
      <c r="O23" s="111" t="s">
        <v>182</v>
      </c>
      <c r="P23" s="109" t="s">
        <v>183</v>
      </c>
      <c r="Q23" s="109" t="s">
        <v>183</v>
      </c>
      <c r="R23" s="108" t="s">
        <v>123</v>
      </c>
      <c r="S23" s="111" t="s">
        <v>123</v>
      </c>
      <c r="T23" s="108">
        <v>1010503</v>
      </c>
      <c r="U23" s="108">
        <v>390</v>
      </c>
      <c r="V23" s="108">
        <v>125</v>
      </c>
      <c r="W23" s="108">
        <v>99</v>
      </c>
      <c r="X23" s="113">
        <v>2022</v>
      </c>
      <c r="Y23" s="113">
        <v>9</v>
      </c>
      <c r="Z23" s="113">
        <v>0</v>
      </c>
      <c r="AA23" s="114" t="s">
        <v>206</v>
      </c>
      <c r="AB23" s="108">
        <v>54</v>
      </c>
      <c r="AC23" s="109" t="s">
        <v>206</v>
      </c>
      <c r="AD23" s="300" t="s">
        <v>212</v>
      </c>
      <c r="AE23" s="300" t="s">
        <v>213</v>
      </c>
      <c r="AF23" s="301">
        <f>AE23-AD23</f>
        <v>-40</v>
      </c>
      <c r="AG23" s="302">
        <f>IF(AI23="SI",0,J23)</f>
        <v>200</v>
      </c>
      <c r="AH23" s="303">
        <f>AG23*AF23</f>
        <v>-8000</v>
      </c>
      <c r="AI23" s="304" t="s">
        <v>127</v>
      </c>
    </row>
    <row r="24" spans="1:35" ht="15">
      <c r="A24" s="108">
        <v>2022</v>
      </c>
      <c r="B24" s="108">
        <v>12</v>
      </c>
      <c r="C24" s="109" t="s">
        <v>191</v>
      </c>
      <c r="D24" s="297" t="s">
        <v>214</v>
      </c>
      <c r="E24" s="109" t="s">
        <v>213</v>
      </c>
      <c r="F24" s="298" t="s">
        <v>215</v>
      </c>
      <c r="G24" s="112">
        <v>921.71</v>
      </c>
      <c r="H24" s="112">
        <v>166.21</v>
      </c>
      <c r="I24" s="107" t="s">
        <v>118</v>
      </c>
      <c r="J24" s="112">
        <f>IF(I24="SI",G24-H24,G24)</f>
        <v>755.5</v>
      </c>
      <c r="K24" s="299" t="s">
        <v>216</v>
      </c>
      <c r="L24" s="108">
        <v>2022</v>
      </c>
      <c r="M24" s="108">
        <v>117</v>
      </c>
      <c r="N24" s="109" t="s">
        <v>191</v>
      </c>
      <c r="O24" s="111" t="s">
        <v>182</v>
      </c>
      <c r="P24" s="109" t="s">
        <v>183</v>
      </c>
      <c r="Q24" s="109" t="s">
        <v>183</v>
      </c>
      <c r="R24" s="108" t="s">
        <v>123</v>
      </c>
      <c r="S24" s="111" t="s">
        <v>123</v>
      </c>
      <c r="T24" s="108">
        <v>1010503</v>
      </c>
      <c r="U24" s="108">
        <v>390</v>
      </c>
      <c r="V24" s="108">
        <v>125</v>
      </c>
      <c r="W24" s="108">
        <v>99</v>
      </c>
      <c r="X24" s="113">
        <v>2022</v>
      </c>
      <c r="Y24" s="113">
        <v>125</v>
      </c>
      <c r="Z24" s="113">
        <v>0</v>
      </c>
      <c r="AA24" s="114" t="s">
        <v>191</v>
      </c>
      <c r="AB24" s="108">
        <v>58</v>
      </c>
      <c r="AC24" s="109" t="s">
        <v>191</v>
      </c>
      <c r="AD24" s="300" t="s">
        <v>217</v>
      </c>
      <c r="AE24" s="300" t="s">
        <v>218</v>
      </c>
      <c r="AF24" s="301">
        <f>AE24-AD24</f>
        <v>-54</v>
      </c>
      <c r="AG24" s="302">
        <f>IF(AI24="SI",0,J24)</f>
        <v>755.5</v>
      </c>
      <c r="AH24" s="303">
        <f>AG24*AF24</f>
        <v>-40797</v>
      </c>
      <c r="AI24" s="304" t="s">
        <v>127</v>
      </c>
    </row>
    <row r="25" spans="1:35" ht="15">
      <c r="A25" s="108">
        <v>2022</v>
      </c>
      <c r="B25" s="108">
        <v>13</v>
      </c>
      <c r="C25" s="109" t="s">
        <v>184</v>
      </c>
      <c r="D25" s="297" t="s">
        <v>219</v>
      </c>
      <c r="E25" s="109" t="s">
        <v>201</v>
      </c>
      <c r="F25" s="298" t="s">
        <v>199</v>
      </c>
      <c r="G25" s="112">
        <v>48.27</v>
      </c>
      <c r="H25" s="112">
        <v>0</v>
      </c>
      <c r="I25" s="107" t="s">
        <v>118</v>
      </c>
      <c r="J25" s="112">
        <f>IF(I25="SI",G25-H25,G25)</f>
        <v>48.27</v>
      </c>
      <c r="K25" s="299" t="s">
        <v>200</v>
      </c>
      <c r="L25" s="108">
        <v>2022</v>
      </c>
      <c r="M25" s="108">
        <v>110</v>
      </c>
      <c r="N25" s="109" t="s">
        <v>220</v>
      </c>
      <c r="O25" s="111" t="s">
        <v>151</v>
      </c>
      <c r="P25" s="109" t="s">
        <v>152</v>
      </c>
      <c r="Q25" s="109" t="s">
        <v>152</v>
      </c>
      <c r="R25" s="108" t="s">
        <v>123</v>
      </c>
      <c r="S25" s="111" t="s">
        <v>123</v>
      </c>
      <c r="T25" s="108">
        <v>1010203</v>
      </c>
      <c r="U25" s="108">
        <v>120</v>
      </c>
      <c r="V25" s="108">
        <v>115</v>
      </c>
      <c r="W25" s="108">
        <v>99</v>
      </c>
      <c r="X25" s="113">
        <v>2022</v>
      </c>
      <c r="Y25" s="113">
        <v>24</v>
      </c>
      <c r="Z25" s="113">
        <v>0</v>
      </c>
      <c r="AA25" s="114" t="s">
        <v>184</v>
      </c>
      <c r="AB25" s="108">
        <v>64</v>
      </c>
      <c r="AC25" s="109" t="s">
        <v>184</v>
      </c>
      <c r="AD25" s="300" t="s">
        <v>221</v>
      </c>
      <c r="AE25" s="300" t="s">
        <v>222</v>
      </c>
      <c r="AF25" s="301">
        <f>AE25-AD25</f>
        <v>-34</v>
      </c>
      <c r="AG25" s="302">
        <f>IF(AI25="SI",0,J25)</f>
        <v>48.27</v>
      </c>
      <c r="AH25" s="303">
        <f>AG25*AF25</f>
        <v>-1641.18</v>
      </c>
      <c r="AI25" s="304" t="s">
        <v>127</v>
      </c>
    </row>
    <row r="26" spans="1:35" ht="15">
      <c r="A26" s="108">
        <v>2022</v>
      </c>
      <c r="B26" s="108">
        <v>13</v>
      </c>
      <c r="C26" s="109" t="s">
        <v>184</v>
      </c>
      <c r="D26" s="297" t="s">
        <v>219</v>
      </c>
      <c r="E26" s="109" t="s">
        <v>201</v>
      </c>
      <c r="F26" s="298" t="s">
        <v>199</v>
      </c>
      <c r="G26" s="112">
        <v>10.62</v>
      </c>
      <c r="H26" s="112">
        <v>10.62</v>
      </c>
      <c r="I26" s="107" t="s">
        <v>118</v>
      </c>
      <c r="J26" s="112">
        <f>IF(I26="SI",G26-H26,G26)</f>
        <v>0</v>
      </c>
      <c r="K26" s="299" t="s">
        <v>200</v>
      </c>
      <c r="L26" s="108">
        <v>2022</v>
      </c>
      <c r="M26" s="108">
        <v>110</v>
      </c>
      <c r="N26" s="109" t="s">
        <v>220</v>
      </c>
      <c r="O26" s="111" t="s">
        <v>151</v>
      </c>
      <c r="P26" s="109" t="s">
        <v>152</v>
      </c>
      <c r="Q26" s="109" t="s">
        <v>152</v>
      </c>
      <c r="R26" s="108" t="s">
        <v>123</v>
      </c>
      <c r="S26" s="111" t="s">
        <v>123</v>
      </c>
      <c r="T26" s="108">
        <v>1010203</v>
      </c>
      <c r="U26" s="108">
        <v>120</v>
      </c>
      <c r="V26" s="108">
        <v>115</v>
      </c>
      <c r="W26" s="108">
        <v>99</v>
      </c>
      <c r="X26" s="113">
        <v>2022</v>
      </c>
      <c r="Y26" s="113">
        <v>24</v>
      </c>
      <c r="Z26" s="113">
        <v>0</v>
      </c>
      <c r="AA26" s="114" t="s">
        <v>184</v>
      </c>
      <c r="AB26" s="108">
        <v>65</v>
      </c>
      <c r="AC26" s="109" t="s">
        <v>184</v>
      </c>
      <c r="AD26" s="300" t="s">
        <v>221</v>
      </c>
      <c r="AE26" s="300" t="s">
        <v>222</v>
      </c>
      <c r="AF26" s="301">
        <f>AE26-AD26</f>
        <v>-34</v>
      </c>
      <c r="AG26" s="302">
        <f>IF(AI26="SI",0,J26)</f>
        <v>0</v>
      </c>
      <c r="AH26" s="303">
        <f>AG26*AF26</f>
        <v>0</v>
      </c>
      <c r="AI26" s="304" t="s">
        <v>127</v>
      </c>
    </row>
    <row r="27" spans="1:35" ht="15">
      <c r="A27" s="108">
        <v>2022</v>
      </c>
      <c r="B27" s="108">
        <v>14</v>
      </c>
      <c r="C27" s="109" t="s">
        <v>184</v>
      </c>
      <c r="D27" s="297" t="s">
        <v>223</v>
      </c>
      <c r="E27" s="109" t="s">
        <v>224</v>
      </c>
      <c r="F27" s="298" t="s">
        <v>225</v>
      </c>
      <c r="G27" s="112">
        <v>104.85</v>
      </c>
      <c r="H27" s="112">
        <v>8.27</v>
      </c>
      <c r="I27" s="107" t="s">
        <v>118</v>
      </c>
      <c r="J27" s="112">
        <f>IF(I27="SI",G27-H27,G27)</f>
        <v>96.58</v>
      </c>
      <c r="K27" s="299" t="s">
        <v>226</v>
      </c>
      <c r="L27" s="108">
        <v>2022</v>
      </c>
      <c r="M27" s="108">
        <v>139</v>
      </c>
      <c r="N27" s="109" t="s">
        <v>184</v>
      </c>
      <c r="O27" s="111" t="s">
        <v>141</v>
      </c>
      <c r="P27" s="109" t="s">
        <v>142</v>
      </c>
      <c r="Q27" s="109" t="s">
        <v>142</v>
      </c>
      <c r="R27" s="108" t="s">
        <v>123</v>
      </c>
      <c r="S27" s="111" t="s">
        <v>123</v>
      </c>
      <c r="T27" s="108">
        <v>1010203</v>
      </c>
      <c r="U27" s="108">
        <v>120</v>
      </c>
      <c r="V27" s="108">
        <v>114</v>
      </c>
      <c r="W27" s="108">
        <v>99</v>
      </c>
      <c r="X27" s="113">
        <v>2022</v>
      </c>
      <c r="Y27" s="113">
        <v>33</v>
      </c>
      <c r="Z27" s="113">
        <v>0</v>
      </c>
      <c r="AA27" s="114" t="s">
        <v>184</v>
      </c>
      <c r="AB27" s="108">
        <v>66</v>
      </c>
      <c r="AC27" s="109" t="s">
        <v>184</v>
      </c>
      <c r="AD27" s="300" t="s">
        <v>227</v>
      </c>
      <c r="AE27" s="300" t="s">
        <v>222</v>
      </c>
      <c r="AF27" s="301">
        <f>AE27-AD27</f>
        <v>-53</v>
      </c>
      <c r="AG27" s="302">
        <f>IF(AI27="SI",0,J27)</f>
        <v>96.58</v>
      </c>
      <c r="AH27" s="303">
        <f>AG27*AF27</f>
        <v>-5118.74</v>
      </c>
      <c r="AI27" s="304" t="s">
        <v>127</v>
      </c>
    </row>
    <row r="28" spans="1:35" ht="15">
      <c r="A28" s="108">
        <v>2022</v>
      </c>
      <c r="B28" s="108">
        <v>15</v>
      </c>
      <c r="C28" s="109" t="s">
        <v>228</v>
      </c>
      <c r="D28" s="297" t="s">
        <v>229</v>
      </c>
      <c r="E28" s="109" t="s">
        <v>230</v>
      </c>
      <c r="F28" s="298" t="s">
        <v>231</v>
      </c>
      <c r="G28" s="112">
        <v>140.12</v>
      </c>
      <c r="H28" s="112">
        <v>24.97</v>
      </c>
      <c r="I28" s="107" t="s">
        <v>118</v>
      </c>
      <c r="J28" s="112">
        <f>IF(I28="SI",G28-H28,G28)</f>
        <v>115.15</v>
      </c>
      <c r="K28" s="299" t="s">
        <v>226</v>
      </c>
      <c r="L28" s="108">
        <v>2022</v>
      </c>
      <c r="M28" s="108">
        <v>209</v>
      </c>
      <c r="N28" s="109" t="s">
        <v>228</v>
      </c>
      <c r="O28" s="111" t="s">
        <v>141</v>
      </c>
      <c r="P28" s="109" t="s">
        <v>142</v>
      </c>
      <c r="Q28" s="109" t="s">
        <v>142</v>
      </c>
      <c r="R28" s="108" t="s">
        <v>123</v>
      </c>
      <c r="S28" s="111" t="s">
        <v>123</v>
      </c>
      <c r="T28" s="108">
        <v>1010203</v>
      </c>
      <c r="U28" s="108">
        <v>120</v>
      </c>
      <c r="V28" s="108">
        <v>114</v>
      </c>
      <c r="W28" s="108">
        <v>99</v>
      </c>
      <c r="X28" s="113">
        <v>2022</v>
      </c>
      <c r="Y28" s="113">
        <v>33</v>
      </c>
      <c r="Z28" s="113">
        <v>0</v>
      </c>
      <c r="AA28" s="114" t="s">
        <v>228</v>
      </c>
      <c r="AB28" s="108">
        <v>93</v>
      </c>
      <c r="AC28" s="109" t="s">
        <v>228</v>
      </c>
      <c r="AD28" s="300" t="s">
        <v>232</v>
      </c>
      <c r="AE28" s="300" t="s">
        <v>228</v>
      </c>
      <c r="AF28" s="301">
        <f>AE28-AD28</f>
        <v>-59</v>
      </c>
      <c r="AG28" s="302">
        <f>IF(AI28="SI",0,J28)</f>
        <v>115.15</v>
      </c>
      <c r="AH28" s="303">
        <f>AG28*AF28</f>
        <v>-6793.85</v>
      </c>
      <c r="AI28" s="304" t="s">
        <v>127</v>
      </c>
    </row>
    <row r="29" spans="1:35" ht="15">
      <c r="A29" s="108">
        <v>2022</v>
      </c>
      <c r="B29" s="108">
        <v>16</v>
      </c>
      <c r="C29" s="109" t="s">
        <v>228</v>
      </c>
      <c r="D29" s="297" t="s">
        <v>233</v>
      </c>
      <c r="E29" s="109" t="s">
        <v>234</v>
      </c>
      <c r="F29" s="298" t="s">
        <v>194</v>
      </c>
      <c r="G29" s="112">
        <v>220.82</v>
      </c>
      <c r="H29" s="112">
        <v>39.82</v>
      </c>
      <c r="I29" s="107" t="s">
        <v>118</v>
      </c>
      <c r="J29" s="112">
        <f>IF(I29="SI",G29-H29,G29)</f>
        <v>181</v>
      </c>
      <c r="K29" s="299" t="s">
        <v>195</v>
      </c>
      <c r="L29" s="108">
        <v>2022</v>
      </c>
      <c r="M29" s="108">
        <v>199</v>
      </c>
      <c r="N29" s="109" t="s">
        <v>235</v>
      </c>
      <c r="O29" s="111" t="s">
        <v>133</v>
      </c>
      <c r="P29" s="109" t="s">
        <v>134</v>
      </c>
      <c r="Q29" s="109" t="s">
        <v>134</v>
      </c>
      <c r="R29" s="108" t="s">
        <v>123</v>
      </c>
      <c r="S29" s="111" t="s">
        <v>123</v>
      </c>
      <c r="T29" s="108">
        <v>1010203</v>
      </c>
      <c r="U29" s="108">
        <v>120</v>
      </c>
      <c r="V29" s="108">
        <v>119</v>
      </c>
      <c r="W29" s="108">
        <v>99</v>
      </c>
      <c r="X29" s="113">
        <v>2022</v>
      </c>
      <c r="Y29" s="113">
        <v>124</v>
      </c>
      <c r="Z29" s="113">
        <v>0</v>
      </c>
      <c r="AA29" s="114" t="s">
        <v>228</v>
      </c>
      <c r="AB29" s="108">
        <v>94</v>
      </c>
      <c r="AC29" s="109" t="s">
        <v>228</v>
      </c>
      <c r="AD29" s="300" t="s">
        <v>236</v>
      </c>
      <c r="AE29" s="300" t="s">
        <v>228</v>
      </c>
      <c r="AF29" s="301">
        <f>AE29-AD29</f>
        <v>-58</v>
      </c>
      <c r="AG29" s="302">
        <f>IF(AI29="SI",0,J29)</f>
        <v>181</v>
      </c>
      <c r="AH29" s="303">
        <f>AG29*AF29</f>
        <v>-10498</v>
      </c>
      <c r="AI29" s="304" t="s">
        <v>127</v>
      </c>
    </row>
    <row r="30" spans="1:35" ht="15">
      <c r="A30" s="108">
        <v>2022</v>
      </c>
      <c r="B30" s="108">
        <v>17</v>
      </c>
      <c r="C30" s="109" t="s">
        <v>237</v>
      </c>
      <c r="D30" s="297" t="s">
        <v>238</v>
      </c>
      <c r="E30" s="109" t="s">
        <v>221</v>
      </c>
      <c r="F30" s="298" t="s">
        <v>239</v>
      </c>
      <c r="G30" s="112">
        <v>43.69</v>
      </c>
      <c r="H30" s="112">
        <v>0</v>
      </c>
      <c r="I30" s="107" t="s">
        <v>118</v>
      </c>
      <c r="J30" s="112">
        <f>IF(I30="SI",G30-H30,G30)</f>
        <v>43.69</v>
      </c>
      <c r="K30" s="299" t="s">
        <v>200</v>
      </c>
      <c r="L30" s="108">
        <v>2022</v>
      </c>
      <c r="M30" s="108">
        <v>185</v>
      </c>
      <c r="N30" s="109" t="s">
        <v>240</v>
      </c>
      <c r="O30" s="111" t="s">
        <v>151</v>
      </c>
      <c r="P30" s="109" t="s">
        <v>152</v>
      </c>
      <c r="Q30" s="109" t="s">
        <v>152</v>
      </c>
      <c r="R30" s="108" t="s">
        <v>123</v>
      </c>
      <c r="S30" s="111" t="s">
        <v>123</v>
      </c>
      <c r="T30" s="108">
        <v>1010203</v>
      </c>
      <c r="U30" s="108">
        <v>120</v>
      </c>
      <c r="V30" s="108">
        <v>115</v>
      </c>
      <c r="W30" s="108">
        <v>99</v>
      </c>
      <c r="X30" s="113">
        <v>2022</v>
      </c>
      <c r="Y30" s="113">
        <v>24</v>
      </c>
      <c r="Z30" s="113">
        <v>0</v>
      </c>
      <c r="AA30" s="114" t="s">
        <v>237</v>
      </c>
      <c r="AB30" s="108">
        <v>99</v>
      </c>
      <c r="AC30" s="109" t="s">
        <v>237</v>
      </c>
      <c r="AD30" s="300" t="s">
        <v>241</v>
      </c>
      <c r="AE30" s="300" t="s">
        <v>237</v>
      </c>
      <c r="AF30" s="301">
        <f>AE30-AD30</f>
        <v>-21</v>
      </c>
      <c r="AG30" s="302">
        <f>IF(AI30="SI",0,J30)</f>
        <v>43.69</v>
      </c>
      <c r="AH30" s="303">
        <f>AG30*AF30</f>
        <v>-917.49</v>
      </c>
      <c r="AI30" s="304" t="s">
        <v>127</v>
      </c>
    </row>
    <row r="31" spans="1:35" ht="15">
      <c r="A31" s="108">
        <v>2022</v>
      </c>
      <c r="B31" s="108">
        <v>17</v>
      </c>
      <c r="C31" s="109" t="s">
        <v>237</v>
      </c>
      <c r="D31" s="297" t="s">
        <v>238</v>
      </c>
      <c r="E31" s="109" t="s">
        <v>221</v>
      </c>
      <c r="F31" s="298" t="s">
        <v>239</v>
      </c>
      <c r="G31" s="112">
        <v>9.61</v>
      </c>
      <c r="H31" s="112">
        <v>9.61</v>
      </c>
      <c r="I31" s="107" t="s">
        <v>118</v>
      </c>
      <c r="J31" s="112">
        <f>IF(I31="SI",G31-H31,G31)</f>
        <v>0</v>
      </c>
      <c r="K31" s="299" t="s">
        <v>200</v>
      </c>
      <c r="L31" s="108">
        <v>2022</v>
      </c>
      <c r="M31" s="108">
        <v>185</v>
      </c>
      <c r="N31" s="109" t="s">
        <v>240</v>
      </c>
      <c r="O31" s="111" t="s">
        <v>151</v>
      </c>
      <c r="P31" s="109" t="s">
        <v>152</v>
      </c>
      <c r="Q31" s="109" t="s">
        <v>152</v>
      </c>
      <c r="R31" s="108" t="s">
        <v>123</v>
      </c>
      <c r="S31" s="111" t="s">
        <v>123</v>
      </c>
      <c r="T31" s="108">
        <v>1010203</v>
      </c>
      <c r="U31" s="108">
        <v>120</v>
      </c>
      <c r="V31" s="108">
        <v>115</v>
      </c>
      <c r="W31" s="108">
        <v>99</v>
      </c>
      <c r="X31" s="113">
        <v>2022</v>
      </c>
      <c r="Y31" s="113">
        <v>24</v>
      </c>
      <c r="Z31" s="113">
        <v>0</v>
      </c>
      <c r="AA31" s="114" t="s">
        <v>237</v>
      </c>
      <c r="AB31" s="108">
        <v>100</v>
      </c>
      <c r="AC31" s="109" t="s">
        <v>237</v>
      </c>
      <c r="AD31" s="300" t="s">
        <v>241</v>
      </c>
      <c r="AE31" s="300" t="s">
        <v>237</v>
      </c>
      <c r="AF31" s="301">
        <f>AE31-AD31</f>
        <v>-21</v>
      </c>
      <c r="AG31" s="302">
        <f>IF(AI31="SI",0,J31)</f>
        <v>0</v>
      </c>
      <c r="AH31" s="303">
        <f>AG31*AF31</f>
        <v>0</v>
      </c>
      <c r="AI31" s="304" t="s">
        <v>127</v>
      </c>
    </row>
    <row r="32" spans="1:35" ht="15">
      <c r="A32" s="108">
        <v>2022</v>
      </c>
      <c r="B32" s="108">
        <v>18</v>
      </c>
      <c r="C32" s="109" t="s">
        <v>242</v>
      </c>
      <c r="D32" s="297" t="s">
        <v>243</v>
      </c>
      <c r="E32" s="109" t="s">
        <v>244</v>
      </c>
      <c r="F32" s="298" t="s">
        <v>245</v>
      </c>
      <c r="G32" s="112">
        <v>268.4</v>
      </c>
      <c r="H32" s="112">
        <v>48.4</v>
      </c>
      <c r="I32" s="107" t="s">
        <v>118</v>
      </c>
      <c r="J32" s="112">
        <f>IF(I32="SI",G32-H32,G32)</f>
        <v>219.99999999999997</v>
      </c>
      <c r="K32" s="299" t="s">
        <v>246</v>
      </c>
      <c r="L32" s="108">
        <v>2022</v>
      </c>
      <c r="M32" s="108">
        <v>247</v>
      </c>
      <c r="N32" s="109" t="s">
        <v>247</v>
      </c>
      <c r="O32" s="111" t="s">
        <v>248</v>
      </c>
      <c r="P32" s="109" t="s">
        <v>249</v>
      </c>
      <c r="Q32" s="109" t="s">
        <v>250</v>
      </c>
      <c r="R32" s="108" t="s">
        <v>123</v>
      </c>
      <c r="S32" s="111" t="s">
        <v>123</v>
      </c>
      <c r="T32" s="108">
        <v>1010203</v>
      </c>
      <c r="U32" s="108">
        <v>120</v>
      </c>
      <c r="V32" s="108">
        <v>121</v>
      </c>
      <c r="W32" s="108">
        <v>99</v>
      </c>
      <c r="X32" s="113">
        <v>2021</v>
      </c>
      <c r="Y32" s="113">
        <v>78</v>
      </c>
      <c r="Z32" s="113">
        <v>0</v>
      </c>
      <c r="AA32" s="114" t="s">
        <v>242</v>
      </c>
      <c r="AB32" s="108">
        <v>113</v>
      </c>
      <c r="AC32" s="109" t="s">
        <v>242</v>
      </c>
      <c r="AD32" s="300" t="s">
        <v>251</v>
      </c>
      <c r="AE32" s="300" t="s">
        <v>242</v>
      </c>
      <c r="AF32" s="301">
        <f>AE32-AD32</f>
        <v>-51</v>
      </c>
      <c r="AG32" s="302">
        <f>IF(AI32="SI",0,J32)</f>
        <v>219.99999999999997</v>
      </c>
      <c r="AH32" s="303">
        <f>AG32*AF32</f>
        <v>-11219.999999999998</v>
      </c>
      <c r="AI32" s="304" t="s">
        <v>127</v>
      </c>
    </row>
    <row r="33" spans="1:35" ht="15">
      <c r="A33" s="108">
        <v>2022</v>
      </c>
      <c r="B33" s="108">
        <v>19</v>
      </c>
      <c r="C33" s="109" t="s">
        <v>252</v>
      </c>
      <c r="D33" s="297" t="s">
        <v>253</v>
      </c>
      <c r="E33" s="109" t="s">
        <v>254</v>
      </c>
      <c r="F33" s="298" t="s">
        <v>199</v>
      </c>
      <c r="G33" s="112">
        <v>43.56</v>
      </c>
      <c r="H33" s="112">
        <v>0</v>
      </c>
      <c r="I33" s="107" t="s">
        <v>118</v>
      </c>
      <c r="J33" s="112">
        <f>IF(I33="SI",G33-H33,G33)</f>
        <v>43.56</v>
      </c>
      <c r="K33" s="299" t="s">
        <v>200</v>
      </c>
      <c r="L33" s="108">
        <v>2022</v>
      </c>
      <c r="M33" s="108">
        <v>248</v>
      </c>
      <c r="N33" s="109" t="s">
        <v>247</v>
      </c>
      <c r="O33" s="111" t="s">
        <v>151</v>
      </c>
      <c r="P33" s="109" t="s">
        <v>152</v>
      </c>
      <c r="Q33" s="109" t="s">
        <v>152</v>
      </c>
      <c r="R33" s="108" t="s">
        <v>123</v>
      </c>
      <c r="S33" s="111" t="s">
        <v>123</v>
      </c>
      <c r="T33" s="108">
        <v>1010203</v>
      </c>
      <c r="U33" s="108">
        <v>120</v>
      </c>
      <c r="V33" s="108">
        <v>115</v>
      </c>
      <c r="W33" s="108">
        <v>99</v>
      </c>
      <c r="X33" s="113">
        <v>2022</v>
      </c>
      <c r="Y33" s="113">
        <v>24</v>
      </c>
      <c r="Z33" s="113">
        <v>0</v>
      </c>
      <c r="AA33" s="114" t="s">
        <v>252</v>
      </c>
      <c r="AB33" s="108">
        <v>114</v>
      </c>
      <c r="AC33" s="109" t="s">
        <v>252</v>
      </c>
      <c r="AD33" s="300" t="s">
        <v>255</v>
      </c>
      <c r="AE33" s="300" t="s">
        <v>252</v>
      </c>
      <c r="AF33" s="301">
        <f>AE33-AD33</f>
        <v>-32</v>
      </c>
      <c r="AG33" s="302">
        <f>IF(AI33="SI",0,J33)</f>
        <v>43.56</v>
      </c>
      <c r="AH33" s="303">
        <f>AG33*AF33</f>
        <v>-1393.92</v>
      </c>
      <c r="AI33" s="304" t="s">
        <v>127</v>
      </c>
    </row>
    <row r="34" spans="1:35" ht="15">
      <c r="A34" s="108">
        <v>2022</v>
      </c>
      <c r="B34" s="108">
        <v>19</v>
      </c>
      <c r="C34" s="109" t="s">
        <v>252</v>
      </c>
      <c r="D34" s="297" t="s">
        <v>253</v>
      </c>
      <c r="E34" s="109" t="s">
        <v>254</v>
      </c>
      <c r="F34" s="298" t="s">
        <v>199</v>
      </c>
      <c r="G34" s="112">
        <v>9.58</v>
      </c>
      <c r="H34" s="112">
        <v>9.58</v>
      </c>
      <c r="I34" s="107" t="s">
        <v>118</v>
      </c>
      <c r="J34" s="112">
        <f>IF(I34="SI",G34-H34,G34)</f>
        <v>0</v>
      </c>
      <c r="K34" s="299" t="s">
        <v>200</v>
      </c>
      <c r="L34" s="108">
        <v>2022</v>
      </c>
      <c r="M34" s="108">
        <v>248</v>
      </c>
      <c r="N34" s="109" t="s">
        <v>247</v>
      </c>
      <c r="O34" s="111" t="s">
        <v>151</v>
      </c>
      <c r="P34" s="109" t="s">
        <v>152</v>
      </c>
      <c r="Q34" s="109" t="s">
        <v>152</v>
      </c>
      <c r="R34" s="108" t="s">
        <v>123</v>
      </c>
      <c r="S34" s="111" t="s">
        <v>123</v>
      </c>
      <c r="T34" s="108">
        <v>1010203</v>
      </c>
      <c r="U34" s="108">
        <v>120</v>
      </c>
      <c r="V34" s="108">
        <v>115</v>
      </c>
      <c r="W34" s="108">
        <v>99</v>
      </c>
      <c r="X34" s="113">
        <v>2022</v>
      </c>
      <c r="Y34" s="113">
        <v>24</v>
      </c>
      <c r="Z34" s="113">
        <v>0</v>
      </c>
      <c r="AA34" s="114" t="s">
        <v>252</v>
      </c>
      <c r="AB34" s="108">
        <v>115</v>
      </c>
      <c r="AC34" s="109" t="s">
        <v>252</v>
      </c>
      <c r="AD34" s="300" t="s">
        <v>255</v>
      </c>
      <c r="AE34" s="300" t="s">
        <v>252</v>
      </c>
      <c r="AF34" s="301">
        <f>AE34-AD34</f>
        <v>-32</v>
      </c>
      <c r="AG34" s="302">
        <f>IF(AI34="SI",0,J34)</f>
        <v>0</v>
      </c>
      <c r="AH34" s="303">
        <f>AG34*AF34</f>
        <v>0</v>
      </c>
      <c r="AI34" s="304" t="s">
        <v>127</v>
      </c>
    </row>
    <row r="35" spans="1:35" ht="15">
      <c r="A35" s="108">
        <v>2022</v>
      </c>
      <c r="B35" s="108">
        <v>20</v>
      </c>
      <c r="C35" s="109" t="s">
        <v>252</v>
      </c>
      <c r="D35" s="297" t="s">
        <v>256</v>
      </c>
      <c r="E35" s="109" t="s">
        <v>257</v>
      </c>
      <c r="F35" s="298" t="s">
        <v>258</v>
      </c>
      <c r="G35" s="112">
        <v>183</v>
      </c>
      <c r="H35" s="112">
        <v>33</v>
      </c>
      <c r="I35" s="107" t="s">
        <v>118</v>
      </c>
      <c r="J35" s="112">
        <f>IF(I35="SI",G35-H35,G35)</f>
        <v>150</v>
      </c>
      <c r="K35" s="299" t="s">
        <v>259</v>
      </c>
      <c r="L35" s="108">
        <v>2022</v>
      </c>
      <c r="M35" s="108">
        <v>282</v>
      </c>
      <c r="N35" s="109" t="s">
        <v>260</v>
      </c>
      <c r="O35" s="111" t="s">
        <v>261</v>
      </c>
      <c r="P35" s="109" t="s">
        <v>262</v>
      </c>
      <c r="Q35" s="109" t="s">
        <v>262</v>
      </c>
      <c r="R35" s="108" t="s">
        <v>123</v>
      </c>
      <c r="S35" s="111" t="s">
        <v>123</v>
      </c>
      <c r="T35" s="108">
        <v>1010503</v>
      </c>
      <c r="U35" s="108">
        <v>390</v>
      </c>
      <c r="V35" s="108">
        <v>125</v>
      </c>
      <c r="W35" s="108">
        <v>99</v>
      </c>
      <c r="X35" s="113">
        <v>2022</v>
      </c>
      <c r="Y35" s="113">
        <v>3</v>
      </c>
      <c r="Z35" s="113">
        <v>0</v>
      </c>
      <c r="AA35" s="114" t="s">
        <v>252</v>
      </c>
      <c r="AB35" s="108">
        <v>116</v>
      </c>
      <c r="AC35" s="109" t="s">
        <v>252</v>
      </c>
      <c r="AD35" s="300" t="s">
        <v>263</v>
      </c>
      <c r="AE35" s="300" t="s">
        <v>252</v>
      </c>
      <c r="AF35" s="301">
        <f>AE35-AD35</f>
        <v>-51</v>
      </c>
      <c r="AG35" s="302">
        <f>IF(AI35="SI",0,J35)</f>
        <v>150</v>
      </c>
      <c r="AH35" s="303">
        <f>AG35*AF35</f>
        <v>-7650</v>
      </c>
      <c r="AI35" s="304" t="s">
        <v>127</v>
      </c>
    </row>
    <row r="36" spans="1:35" ht="15">
      <c r="A36" s="108">
        <v>2022</v>
      </c>
      <c r="B36" s="108">
        <v>21</v>
      </c>
      <c r="C36" s="109" t="s">
        <v>252</v>
      </c>
      <c r="D36" s="297" t="s">
        <v>264</v>
      </c>
      <c r="E36" s="109" t="s">
        <v>232</v>
      </c>
      <c r="F36" s="298" t="s">
        <v>265</v>
      </c>
      <c r="G36" s="112">
        <v>53.2</v>
      </c>
      <c r="H36" s="112">
        <v>6.53</v>
      </c>
      <c r="I36" s="107" t="s">
        <v>118</v>
      </c>
      <c r="J36" s="112">
        <f>IF(I36="SI",G36-H36,G36)</f>
        <v>46.67</v>
      </c>
      <c r="K36" s="299" t="s">
        <v>226</v>
      </c>
      <c r="L36" s="108">
        <v>2022</v>
      </c>
      <c r="M36" s="108">
        <v>290</v>
      </c>
      <c r="N36" s="109" t="s">
        <v>252</v>
      </c>
      <c r="O36" s="111" t="s">
        <v>141</v>
      </c>
      <c r="P36" s="109" t="s">
        <v>142</v>
      </c>
      <c r="Q36" s="109" t="s">
        <v>142</v>
      </c>
      <c r="R36" s="108" t="s">
        <v>123</v>
      </c>
      <c r="S36" s="111" t="s">
        <v>123</v>
      </c>
      <c r="T36" s="108">
        <v>1010203</v>
      </c>
      <c r="U36" s="108">
        <v>120</v>
      </c>
      <c r="V36" s="108">
        <v>114</v>
      </c>
      <c r="W36" s="108">
        <v>99</v>
      </c>
      <c r="X36" s="113">
        <v>2022</v>
      </c>
      <c r="Y36" s="113">
        <v>33</v>
      </c>
      <c r="Z36" s="113">
        <v>0</v>
      </c>
      <c r="AA36" s="114" t="s">
        <v>252</v>
      </c>
      <c r="AB36" s="108">
        <v>117</v>
      </c>
      <c r="AC36" s="109" t="s">
        <v>252</v>
      </c>
      <c r="AD36" s="300" t="s">
        <v>266</v>
      </c>
      <c r="AE36" s="300" t="s">
        <v>252</v>
      </c>
      <c r="AF36" s="301">
        <f>AE36-AD36</f>
        <v>-54</v>
      </c>
      <c r="AG36" s="302">
        <f>IF(AI36="SI",0,J36)</f>
        <v>46.67</v>
      </c>
      <c r="AH36" s="303">
        <f>AG36*AF36</f>
        <v>-2520.1800000000003</v>
      </c>
      <c r="AI36" s="304" t="s">
        <v>127</v>
      </c>
    </row>
    <row r="37" spans="1:35" ht="15">
      <c r="A37" s="108">
        <v>2022</v>
      </c>
      <c r="B37" s="108">
        <v>22</v>
      </c>
      <c r="C37" s="109" t="s">
        <v>252</v>
      </c>
      <c r="D37" s="297" t="s">
        <v>267</v>
      </c>
      <c r="E37" s="109" t="s">
        <v>268</v>
      </c>
      <c r="F37" s="298" t="s">
        <v>194</v>
      </c>
      <c r="G37" s="112">
        <v>220.82</v>
      </c>
      <c r="H37" s="112">
        <v>39.82</v>
      </c>
      <c r="I37" s="107" t="s">
        <v>118</v>
      </c>
      <c r="J37" s="112">
        <f>IF(I37="SI",G37-H37,G37)</f>
        <v>181</v>
      </c>
      <c r="K37" s="299" t="s">
        <v>195</v>
      </c>
      <c r="L37" s="108">
        <v>2022</v>
      </c>
      <c r="M37" s="108">
        <v>298</v>
      </c>
      <c r="N37" s="109" t="s">
        <v>252</v>
      </c>
      <c r="O37" s="111" t="s">
        <v>133</v>
      </c>
      <c r="P37" s="109" t="s">
        <v>134</v>
      </c>
      <c r="Q37" s="109" t="s">
        <v>134</v>
      </c>
      <c r="R37" s="108" t="s">
        <v>123</v>
      </c>
      <c r="S37" s="111" t="s">
        <v>123</v>
      </c>
      <c r="T37" s="108">
        <v>1010203</v>
      </c>
      <c r="U37" s="108">
        <v>120</v>
      </c>
      <c r="V37" s="108">
        <v>119</v>
      </c>
      <c r="W37" s="108">
        <v>99</v>
      </c>
      <c r="X37" s="113">
        <v>2022</v>
      </c>
      <c r="Y37" s="113">
        <v>124</v>
      </c>
      <c r="Z37" s="113">
        <v>0</v>
      </c>
      <c r="AA37" s="114" t="s">
        <v>252</v>
      </c>
      <c r="AB37" s="108">
        <v>118</v>
      </c>
      <c r="AC37" s="109" t="s">
        <v>252</v>
      </c>
      <c r="AD37" s="300" t="s">
        <v>269</v>
      </c>
      <c r="AE37" s="300" t="s">
        <v>252</v>
      </c>
      <c r="AF37" s="301">
        <f>AE37-AD37</f>
        <v>-57</v>
      </c>
      <c r="AG37" s="302">
        <f>IF(AI37="SI",0,J37)</f>
        <v>181</v>
      </c>
      <c r="AH37" s="303">
        <f>AG37*AF37</f>
        <v>-10317</v>
      </c>
      <c r="AI37" s="304" t="s">
        <v>127</v>
      </c>
    </row>
    <row r="38" spans="1:35" ht="15">
      <c r="A38" s="108">
        <v>2022</v>
      </c>
      <c r="B38" s="108">
        <v>23</v>
      </c>
      <c r="C38" s="109" t="s">
        <v>252</v>
      </c>
      <c r="D38" s="297" t="s">
        <v>270</v>
      </c>
      <c r="E38" s="109" t="s">
        <v>271</v>
      </c>
      <c r="F38" s="298" t="s">
        <v>272</v>
      </c>
      <c r="G38" s="112">
        <v>183</v>
      </c>
      <c r="H38" s="112">
        <v>33</v>
      </c>
      <c r="I38" s="107" t="s">
        <v>118</v>
      </c>
      <c r="J38" s="112">
        <f>IF(I38="SI",G38-H38,G38)</f>
        <v>150</v>
      </c>
      <c r="K38" s="299" t="s">
        <v>119</v>
      </c>
      <c r="L38" s="108">
        <v>2022</v>
      </c>
      <c r="M38" s="108">
        <v>304</v>
      </c>
      <c r="N38" s="109" t="s">
        <v>252</v>
      </c>
      <c r="O38" s="111" t="s">
        <v>121</v>
      </c>
      <c r="P38" s="109" t="s">
        <v>122</v>
      </c>
      <c r="Q38" s="109" t="s">
        <v>122</v>
      </c>
      <c r="R38" s="108" t="s">
        <v>123</v>
      </c>
      <c r="S38" s="111" t="s">
        <v>123</v>
      </c>
      <c r="T38" s="108">
        <v>1010503</v>
      </c>
      <c r="U38" s="108">
        <v>390</v>
      </c>
      <c r="V38" s="108">
        <v>126</v>
      </c>
      <c r="W38" s="108">
        <v>99</v>
      </c>
      <c r="X38" s="113">
        <v>2022</v>
      </c>
      <c r="Y38" s="113">
        <v>4</v>
      </c>
      <c r="Z38" s="113">
        <v>0</v>
      </c>
      <c r="AA38" s="114" t="s">
        <v>252</v>
      </c>
      <c r="AB38" s="108">
        <v>119</v>
      </c>
      <c r="AC38" s="109" t="s">
        <v>252</v>
      </c>
      <c r="AD38" s="300" t="s">
        <v>273</v>
      </c>
      <c r="AE38" s="300" t="s">
        <v>252</v>
      </c>
      <c r="AF38" s="301">
        <f>AE38-AD38</f>
        <v>-60</v>
      </c>
      <c r="AG38" s="302">
        <f>IF(AI38="SI",0,J38)</f>
        <v>150</v>
      </c>
      <c r="AH38" s="303">
        <f>AG38*AF38</f>
        <v>-9000</v>
      </c>
      <c r="AI38" s="304" t="s">
        <v>127</v>
      </c>
    </row>
    <row r="39" spans="1:35" ht="15">
      <c r="A39" s="108">
        <v>2022</v>
      </c>
      <c r="B39" s="108">
        <v>24</v>
      </c>
      <c r="C39" s="109" t="s">
        <v>274</v>
      </c>
      <c r="D39" s="297" t="s">
        <v>275</v>
      </c>
      <c r="E39" s="109" t="s">
        <v>276</v>
      </c>
      <c r="F39" s="298" t="s">
        <v>277</v>
      </c>
      <c r="G39" s="112">
        <v>921.71</v>
      </c>
      <c r="H39" s="112">
        <v>166.21</v>
      </c>
      <c r="I39" s="107" t="s">
        <v>118</v>
      </c>
      <c r="J39" s="112">
        <f>IF(I39="SI",G39-H39,G39)</f>
        <v>755.5</v>
      </c>
      <c r="K39" s="299" t="s">
        <v>216</v>
      </c>
      <c r="L39" s="108">
        <v>2022</v>
      </c>
      <c r="M39" s="108">
        <v>315</v>
      </c>
      <c r="N39" s="109" t="s">
        <v>278</v>
      </c>
      <c r="O39" s="111" t="s">
        <v>182</v>
      </c>
      <c r="P39" s="109" t="s">
        <v>183</v>
      </c>
      <c r="Q39" s="109" t="s">
        <v>183</v>
      </c>
      <c r="R39" s="108" t="s">
        <v>123</v>
      </c>
      <c r="S39" s="111" t="s">
        <v>123</v>
      </c>
      <c r="T39" s="108">
        <v>1010503</v>
      </c>
      <c r="U39" s="108">
        <v>390</v>
      </c>
      <c r="V39" s="108">
        <v>125</v>
      </c>
      <c r="W39" s="108">
        <v>99</v>
      </c>
      <c r="X39" s="113">
        <v>2022</v>
      </c>
      <c r="Y39" s="113">
        <v>125</v>
      </c>
      <c r="Z39" s="113">
        <v>0</v>
      </c>
      <c r="AA39" s="114" t="s">
        <v>274</v>
      </c>
      <c r="AB39" s="108">
        <v>146</v>
      </c>
      <c r="AC39" s="109" t="s">
        <v>274</v>
      </c>
      <c r="AD39" s="300" t="s">
        <v>279</v>
      </c>
      <c r="AE39" s="300" t="s">
        <v>274</v>
      </c>
      <c r="AF39" s="301">
        <f>AE39-AD39</f>
        <v>-49</v>
      </c>
      <c r="AG39" s="302">
        <f>IF(AI39="SI",0,J39)</f>
        <v>755.5</v>
      </c>
      <c r="AH39" s="303">
        <f>AG39*AF39</f>
        <v>-37019.5</v>
      </c>
      <c r="AI39" s="304" t="s">
        <v>127</v>
      </c>
    </row>
    <row r="40" spans="1:35" ht="15">
      <c r="A40" s="108">
        <v>2022</v>
      </c>
      <c r="B40" s="108">
        <v>25</v>
      </c>
      <c r="C40" s="109" t="s">
        <v>280</v>
      </c>
      <c r="D40" s="297" t="s">
        <v>281</v>
      </c>
      <c r="E40" s="109" t="s">
        <v>274</v>
      </c>
      <c r="F40" s="298" t="s">
        <v>282</v>
      </c>
      <c r="G40" s="112">
        <v>65.6</v>
      </c>
      <c r="H40" s="112">
        <v>3.12</v>
      </c>
      <c r="I40" s="107" t="s">
        <v>118</v>
      </c>
      <c r="J40" s="112">
        <f>IF(I40="SI",G40-H40,G40)</f>
        <v>62.48</v>
      </c>
      <c r="K40" s="299" t="s">
        <v>226</v>
      </c>
      <c r="L40" s="108">
        <v>2022</v>
      </c>
      <c r="M40" s="108">
        <v>340</v>
      </c>
      <c r="N40" s="109" t="s">
        <v>280</v>
      </c>
      <c r="O40" s="111" t="s">
        <v>141</v>
      </c>
      <c r="P40" s="109" t="s">
        <v>142</v>
      </c>
      <c r="Q40" s="109" t="s">
        <v>142</v>
      </c>
      <c r="R40" s="108" t="s">
        <v>123</v>
      </c>
      <c r="S40" s="111" t="s">
        <v>123</v>
      </c>
      <c r="T40" s="108">
        <v>1010203</v>
      </c>
      <c r="U40" s="108">
        <v>120</v>
      </c>
      <c r="V40" s="108">
        <v>114</v>
      </c>
      <c r="W40" s="108">
        <v>99</v>
      </c>
      <c r="X40" s="113">
        <v>2022</v>
      </c>
      <c r="Y40" s="113">
        <v>33</v>
      </c>
      <c r="Z40" s="113">
        <v>0</v>
      </c>
      <c r="AA40" s="114" t="s">
        <v>280</v>
      </c>
      <c r="AB40" s="108">
        <v>155</v>
      </c>
      <c r="AC40" s="109" t="s">
        <v>280</v>
      </c>
      <c r="AD40" s="300" t="s">
        <v>283</v>
      </c>
      <c r="AE40" s="300" t="s">
        <v>280</v>
      </c>
      <c r="AF40" s="301">
        <f>AE40-AD40</f>
        <v>-56</v>
      </c>
      <c r="AG40" s="302">
        <f>IF(AI40="SI",0,J40)</f>
        <v>62.48</v>
      </c>
      <c r="AH40" s="303">
        <f>AG40*AF40</f>
        <v>-3498.8799999999997</v>
      </c>
      <c r="AI40" s="304" t="s">
        <v>127</v>
      </c>
    </row>
    <row r="41" spans="1:35" ht="15">
      <c r="A41" s="108">
        <v>2022</v>
      </c>
      <c r="B41" s="108">
        <v>26</v>
      </c>
      <c r="C41" s="109" t="s">
        <v>280</v>
      </c>
      <c r="D41" s="297" t="s">
        <v>284</v>
      </c>
      <c r="E41" s="109" t="s">
        <v>285</v>
      </c>
      <c r="F41" s="298" t="s">
        <v>286</v>
      </c>
      <c r="G41" s="112">
        <v>920.01</v>
      </c>
      <c r="H41" s="112">
        <v>83.64</v>
      </c>
      <c r="I41" s="107" t="s">
        <v>118</v>
      </c>
      <c r="J41" s="112">
        <f>IF(I41="SI",G41-H41,G41)</f>
        <v>836.37</v>
      </c>
      <c r="K41" s="299" t="s">
        <v>287</v>
      </c>
      <c r="L41" s="108">
        <v>2022</v>
      </c>
      <c r="M41" s="108">
        <v>341</v>
      </c>
      <c r="N41" s="109" t="s">
        <v>280</v>
      </c>
      <c r="O41" s="111" t="s">
        <v>288</v>
      </c>
      <c r="P41" s="109" t="s">
        <v>289</v>
      </c>
      <c r="Q41" s="109" t="s">
        <v>239</v>
      </c>
      <c r="R41" s="108" t="s">
        <v>123</v>
      </c>
      <c r="S41" s="111" t="s">
        <v>123</v>
      </c>
      <c r="T41" s="108">
        <v>1010103</v>
      </c>
      <c r="U41" s="108">
        <v>30</v>
      </c>
      <c r="V41" s="108">
        <v>104</v>
      </c>
      <c r="W41" s="108">
        <v>99</v>
      </c>
      <c r="X41" s="113">
        <v>2022</v>
      </c>
      <c r="Y41" s="113">
        <v>115</v>
      </c>
      <c r="Z41" s="113">
        <v>0</v>
      </c>
      <c r="AA41" s="114" t="s">
        <v>280</v>
      </c>
      <c r="AB41" s="108">
        <v>156</v>
      </c>
      <c r="AC41" s="109" t="s">
        <v>280</v>
      </c>
      <c r="AD41" s="300" t="s">
        <v>290</v>
      </c>
      <c r="AE41" s="300" t="s">
        <v>280</v>
      </c>
      <c r="AF41" s="301">
        <f>AE41-AD41</f>
        <v>-57</v>
      </c>
      <c r="AG41" s="302">
        <f>IF(AI41="SI",0,J41)</f>
        <v>836.37</v>
      </c>
      <c r="AH41" s="303">
        <f>AG41*AF41</f>
        <v>-47673.090000000004</v>
      </c>
      <c r="AI41" s="304" t="s">
        <v>127</v>
      </c>
    </row>
    <row r="42" spans="1:35" ht="15">
      <c r="A42" s="108">
        <v>2022</v>
      </c>
      <c r="B42" s="108">
        <v>27</v>
      </c>
      <c r="C42" s="109" t="s">
        <v>291</v>
      </c>
      <c r="D42" s="297" t="s">
        <v>292</v>
      </c>
      <c r="E42" s="109" t="s">
        <v>293</v>
      </c>
      <c r="F42" s="298" t="s">
        <v>294</v>
      </c>
      <c r="G42" s="112">
        <v>649.65</v>
      </c>
      <c r="H42" s="112">
        <v>117.15</v>
      </c>
      <c r="I42" s="107" t="s">
        <v>118</v>
      </c>
      <c r="J42" s="112">
        <f>IF(I42="SI",G42-H42,G42)</f>
        <v>532.5</v>
      </c>
      <c r="K42" s="299" t="s">
        <v>295</v>
      </c>
      <c r="L42" s="108">
        <v>2022</v>
      </c>
      <c r="M42" s="108">
        <v>360</v>
      </c>
      <c r="N42" s="109" t="s">
        <v>291</v>
      </c>
      <c r="O42" s="111" t="s">
        <v>296</v>
      </c>
      <c r="P42" s="109" t="s">
        <v>297</v>
      </c>
      <c r="Q42" s="109" t="s">
        <v>298</v>
      </c>
      <c r="R42" s="108" t="s">
        <v>123</v>
      </c>
      <c r="S42" s="111" t="s">
        <v>123</v>
      </c>
      <c r="T42" s="108">
        <v>1010103</v>
      </c>
      <c r="U42" s="108">
        <v>30</v>
      </c>
      <c r="V42" s="108">
        <v>104</v>
      </c>
      <c r="W42" s="108">
        <v>99</v>
      </c>
      <c r="X42" s="113">
        <v>2022</v>
      </c>
      <c r="Y42" s="113">
        <v>114</v>
      </c>
      <c r="Z42" s="113">
        <v>0</v>
      </c>
      <c r="AA42" s="114" t="s">
        <v>291</v>
      </c>
      <c r="AB42" s="108">
        <v>158</v>
      </c>
      <c r="AC42" s="109" t="s">
        <v>291</v>
      </c>
      <c r="AD42" s="300" t="s">
        <v>299</v>
      </c>
      <c r="AE42" s="300" t="s">
        <v>291</v>
      </c>
      <c r="AF42" s="301">
        <f>AE42-AD42</f>
        <v>-56</v>
      </c>
      <c r="AG42" s="302">
        <f>IF(AI42="SI",0,J42)</f>
        <v>532.5</v>
      </c>
      <c r="AH42" s="303">
        <f>AG42*AF42</f>
        <v>-29820</v>
      </c>
      <c r="AI42" s="304" t="s">
        <v>127</v>
      </c>
    </row>
    <row r="43" spans="1:35" ht="15">
      <c r="A43" s="108">
        <v>2022</v>
      </c>
      <c r="B43" s="108">
        <v>28</v>
      </c>
      <c r="C43" s="109" t="s">
        <v>291</v>
      </c>
      <c r="D43" s="297" t="s">
        <v>300</v>
      </c>
      <c r="E43" s="109" t="s">
        <v>285</v>
      </c>
      <c r="F43" s="298" t="s">
        <v>199</v>
      </c>
      <c r="G43" s="112">
        <v>47.34</v>
      </c>
      <c r="H43" s="112">
        <v>0</v>
      </c>
      <c r="I43" s="107" t="s">
        <v>118</v>
      </c>
      <c r="J43" s="112">
        <f>IF(I43="SI",G43-H43,G43)</f>
        <v>47.34</v>
      </c>
      <c r="K43" s="299" t="s">
        <v>200</v>
      </c>
      <c r="L43" s="108">
        <v>2022</v>
      </c>
      <c r="M43" s="108">
        <v>339</v>
      </c>
      <c r="N43" s="109" t="s">
        <v>280</v>
      </c>
      <c r="O43" s="111" t="s">
        <v>151</v>
      </c>
      <c r="P43" s="109" t="s">
        <v>152</v>
      </c>
      <c r="Q43" s="109" t="s">
        <v>152</v>
      </c>
      <c r="R43" s="108" t="s">
        <v>123</v>
      </c>
      <c r="S43" s="111" t="s">
        <v>123</v>
      </c>
      <c r="T43" s="108">
        <v>1010203</v>
      </c>
      <c r="U43" s="108">
        <v>120</v>
      </c>
      <c r="V43" s="108">
        <v>115</v>
      </c>
      <c r="W43" s="108">
        <v>99</v>
      </c>
      <c r="X43" s="113">
        <v>2022</v>
      </c>
      <c r="Y43" s="113">
        <v>24</v>
      </c>
      <c r="Z43" s="113">
        <v>0</v>
      </c>
      <c r="AA43" s="114" t="s">
        <v>291</v>
      </c>
      <c r="AB43" s="108">
        <v>159</v>
      </c>
      <c r="AC43" s="109" t="s">
        <v>291</v>
      </c>
      <c r="AD43" s="300" t="s">
        <v>301</v>
      </c>
      <c r="AE43" s="300" t="s">
        <v>291</v>
      </c>
      <c r="AF43" s="301">
        <f>AE43-AD43</f>
        <v>-40</v>
      </c>
      <c r="AG43" s="302">
        <f>IF(AI43="SI",0,J43)</f>
        <v>47.34</v>
      </c>
      <c r="AH43" s="303">
        <f>AG43*AF43</f>
        <v>-1893.6000000000001</v>
      </c>
      <c r="AI43" s="304" t="s">
        <v>127</v>
      </c>
    </row>
    <row r="44" spans="1:35" ht="15">
      <c r="A44" s="108">
        <v>2022</v>
      </c>
      <c r="B44" s="108">
        <v>28</v>
      </c>
      <c r="C44" s="109" t="s">
        <v>291</v>
      </c>
      <c r="D44" s="297" t="s">
        <v>300</v>
      </c>
      <c r="E44" s="109" t="s">
        <v>285</v>
      </c>
      <c r="F44" s="298" t="s">
        <v>199</v>
      </c>
      <c r="G44" s="112">
        <v>10.41</v>
      </c>
      <c r="H44" s="112">
        <v>10.41</v>
      </c>
      <c r="I44" s="107" t="s">
        <v>118</v>
      </c>
      <c r="J44" s="112">
        <f>IF(I44="SI",G44-H44,G44)</f>
        <v>0</v>
      </c>
      <c r="K44" s="299" t="s">
        <v>200</v>
      </c>
      <c r="L44" s="108">
        <v>2022</v>
      </c>
      <c r="M44" s="108">
        <v>339</v>
      </c>
      <c r="N44" s="109" t="s">
        <v>280</v>
      </c>
      <c r="O44" s="111" t="s">
        <v>151</v>
      </c>
      <c r="P44" s="109" t="s">
        <v>152</v>
      </c>
      <c r="Q44" s="109" t="s">
        <v>152</v>
      </c>
      <c r="R44" s="108" t="s">
        <v>123</v>
      </c>
      <c r="S44" s="111" t="s">
        <v>123</v>
      </c>
      <c r="T44" s="108">
        <v>1010203</v>
      </c>
      <c r="U44" s="108">
        <v>120</v>
      </c>
      <c r="V44" s="108">
        <v>115</v>
      </c>
      <c r="W44" s="108">
        <v>99</v>
      </c>
      <c r="X44" s="113">
        <v>2022</v>
      </c>
      <c r="Y44" s="113">
        <v>24</v>
      </c>
      <c r="Z44" s="113">
        <v>0</v>
      </c>
      <c r="AA44" s="114" t="s">
        <v>291</v>
      </c>
      <c r="AB44" s="108">
        <v>160</v>
      </c>
      <c r="AC44" s="109" t="s">
        <v>291</v>
      </c>
      <c r="AD44" s="300" t="s">
        <v>301</v>
      </c>
      <c r="AE44" s="300" t="s">
        <v>291</v>
      </c>
      <c r="AF44" s="301">
        <f>AE44-AD44</f>
        <v>-40</v>
      </c>
      <c r="AG44" s="302">
        <f>IF(AI44="SI",0,J44)</f>
        <v>0</v>
      </c>
      <c r="AH44" s="303">
        <f>AG44*AF44</f>
        <v>0</v>
      </c>
      <c r="AI44" s="304" t="s">
        <v>127</v>
      </c>
    </row>
    <row r="45" spans="1:35" ht="15">
      <c r="A45" s="108">
        <v>2022</v>
      </c>
      <c r="B45" s="108">
        <v>29</v>
      </c>
      <c r="C45" s="109" t="s">
        <v>302</v>
      </c>
      <c r="D45" s="297" t="s">
        <v>303</v>
      </c>
      <c r="E45" s="109" t="s">
        <v>269</v>
      </c>
      <c r="F45" s="298" t="s">
        <v>304</v>
      </c>
      <c r="G45" s="112">
        <v>102.55</v>
      </c>
      <c r="H45" s="112">
        <v>4.88</v>
      </c>
      <c r="I45" s="107" t="s">
        <v>118</v>
      </c>
      <c r="J45" s="112">
        <f>IF(I45="SI",G45-H45,G45)</f>
        <v>97.67</v>
      </c>
      <c r="K45" s="299" t="s">
        <v>226</v>
      </c>
      <c r="L45" s="108">
        <v>2022</v>
      </c>
      <c r="M45" s="108">
        <v>386</v>
      </c>
      <c r="N45" s="109" t="s">
        <v>305</v>
      </c>
      <c r="O45" s="111" t="s">
        <v>141</v>
      </c>
      <c r="P45" s="109" t="s">
        <v>142</v>
      </c>
      <c r="Q45" s="109" t="s">
        <v>142</v>
      </c>
      <c r="R45" s="108" t="s">
        <v>123</v>
      </c>
      <c r="S45" s="111" t="s">
        <v>123</v>
      </c>
      <c r="T45" s="108">
        <v>1010203</v>
      </c>
      <c r="U45" s="108">
        <v>120</v>
      </c>
      <c r="V45" s="108">
        <v>114</v>
      </c>
      <c r="W45" s="108">
        <v>99</v>
      </c>
      <c r="X45" s="113">
        <v>2022</v>
      </c>
      <c r="Y45" s="113">
        <v>33</v>
      </c>
      <c r="Z45" s="113">
        <v>0</v>
      </c>
      <c r="AA45" s="114" t="s">
        <v>302</v>
      </c>
      <c r="AB45" s="108">
        <v>182</v>
      </c>
      <c r="AC45" s="109" t="s">
        <v>302</v>
      </c>
      <c r="AD45" s="300" t="s">
        <v>306</v>
      </c>
      <c r="AE45" s="300" t="s">
        <v>302</v>
      </c>
      <c r="AF45" s="301">
        <f>AE45-AD45</f>
        <v>-56</v>
      </c>
      <c r="AG45" s="302">
        <f>IF(AI45="SI",0,J45)</f>
        <v>97.67</v>
      </c>
      <c r="AH45" s="303">
        <f>AG45*AF45</f>
        <v>-5469.52</v>
      </c>
      <c r="AI45" s="304" t="s">
        <v>127</v>
      </c>
    </row>
    <row r="46" spans="1:35" ht="15">
      <c r="A46" s="108">
        <v>2022</v>
      </c>
      <c r="B46" s="108">
        <v>30</v>
      </c>
      <c r="C46" s="109" t="s">
        <v>302</v>
      </c>
      <c r="D46" s="297" t="s">
        <v>307</v>
      </c>
      <c r="E46" s="109" t="s">
        <v>308</v>
      </c>
      <c r="F46" s="298" t="s">
        <v>309</v>
      </c>
      <c r="G46" s="112">
        <v>3050</v>
      </c>
      <c r="H46" s="112">
        <v>550</v>
      </c>
      <c r="I46" s="107" t="s">
        <v>118</v>
      </c>
      <c r="J46" s="112">
        <f>IF(I46="SI",G46-H46,G46)</f>
        <v>2500</v>
      </c>
      <c r="K46" s="299" t="s">
        <v>310</v>
      </c>
      <c r="L46" s="108">
        <v>2022</v>
      </c>
      <c r="M46" s="108">
        <v>385</v>
      </c>
      <c r="N46" s="109" t="s">
        <v>305</v>
      </c>
      <c r="O46" s="111" t="s">
        <v>311</v>
      </c>
      <c r="P46" s="109" t="s">
        <v>312</v>
      </c>
      <c r="Q46" s="109" t="s">
        <v>312</v>
      </c>
      <c r="R46" s="108" t="s">
        <v>123</v>
      </c>
      <c r="S46" s="111" t="s">
        <v>123</v>
      </c>
      <c r="T46" s="108">
        <v>1040303</v>
      </c>
      <c r="U46" s="108">
        <v>1310</v>
      </c>
      <c r="V46" s="108">
        <v>139</v>
      </c>
      <c r="W46" s="108">
        <v>99</v>
      </c>
      <c r="X46" s="113">
        <v>2022</v>
      </c>
      <c r="Y46" s="113">
        <v>5</v>
      </c>
      <c r="Z46" s="113">
        <v>0</v>
      </c>
      <c r="AA46" s="114" t="s">
        <v>302</v>
      </c>
      <c r="AB46" s="108">
        <v>183</v>
      </c>
      <c r="AC46" s="109" t="s">
        <v>302</v>
      </c>
      <c r="AD46" s="300" t="s">
        <v>313</v>
      </c>
      <c r="AE46" s="300" t="s">
        <v>302</v>
      </c>
      <c r="AF46" s="301">
        <f>AE46-AD46</f>
        <v>-59</v>
      </c>
      <c r="AG46" s="302">
        <f>IF(AI46="SI",0,J46)</f>
        <v>2500</v>
      </c>
      <c r="AH46" s="303">
        <f>AG46*AF46</f>
        <v>-147500</v>
      </c>
      <c r="AI46" s="304" t="s">
        <v>127</v>
      </c>
    </row>
    <row r="47" spans="1:35" ht="15">
      <c r="A47" s="108">
        <v>2022</v>
      </c>
      <c r="B47" s="108">
        <v>31</v>
      </c>
      <c r="C47" s="109" t="s">
        <v>302</v>
      </c>
      <c r="D47" s="297" t="s">
        <v>314</v>
      </c>
      <c r="E47" s="109" t="s">
        <v>308</v>
      </c>
      <c r="F47" s="298" t="s">
        <v>315</v>
      </c>
      <c r="G47" s="112">
        <v>3660</v>
      </c>
      <c r="H47" s="112">
        <v>660</v>
      </c>
      <c r="I47" s="107" t="s">
        <v>118</v>
      </c>
      <c r="J47" s="112">
        <f>IF(I47="SI",G47-H47,G47)</f>
        <v>3000</v>
      </c>
      <c r="K47" s="299" t="s">
        <v>316</v>
      </c>
      <c r="L47" s="108">
        <v>2022</v>
      </c>
      <c r="M47" s="108">
        <v>384</v>
      </c>
      <c r="N47" s="109" t="s">
        <v>305</v>
      </c>
      <c r="O47" s="111" t="s">
        <v>311</v>
      </c>
      <c r="P47" s="109" t="s">
        <v>312</v>
      </c>
      <c r="Q47" s="109" t="s">
        <v>312</v>
      </c>
      <c r="R47" s="108" t="s">
        <v>123</v>
      </c>
      <c r="S47" s="111" t="s">
        <v>123</v>
      </c>
      <c r="T47" s="108">
        <v>1040303</v>
      </c>
      <c r="U47" s="108">
        <v>1310</v>
      </c>
      <c r="V47" s="108">
        <v>139</v>
      </c>
      <c r="W47" s="108">
        <v>99</v>
      </c>
      <c r="X47" s="113">
        <v>2022</v>
      </c>
      <c r="Y47" s="113">
        <v>38</v>
      </c>
      <c r="Z47" s="113">
        <v>0</v>
      </c>
      <c r="AA47" s="114" t="s">
        <v>302</v>
      </c>
      <c r="AB47" s="108">
        <v>184</v>
      </c>
      <c r="AC47" s="109" t="s">
        <v>302</v>
      </c>
      <c r="AD47" s="300" t="s">
        <v>317</v>
      </c>
      <c r="AE47" s="300" t="s">
        <v>302</v>
      </c>
      <c r="AF47" s="301">
        <f>AE47-AD47</f>
        <v>-57</v>
      </c>
      <c r="AG47" s="302">
        <f>IF(AI47="SI",0,J47)</f>
        <v>3000</v>
      </c>
      <c r="AH47" s="303">
        <f>AG47*AF47</f>
        <v>-171000</v>
      </c>
      <c r="AI47" s="304" t="s">
        <v>127</v>
      </c>
    </row>
    <row r="48" spans="1:35" ht="15">
      <c r="A48" s="108"/>
      <c r="B48" s="108"/>
      <c r="C48" s="109"/>
      <c r="D48" s="297"/>
      <c r="E48" s="109"/>
      <c r="F48" s="298"/>
      <c r="G48" s="112"/>
      <c r="H48" s="112"/>
      <c r="I48" s="107"/>
      <c r="J48" s="112"/>
      <c r="K48" s="299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8"/>
      <c r="AC48" s="109"/>
      <c r="AD48" s="305"/>
      <c r="AE48" s="305"/>
      <c r="AF48" s="306"/>
      <c r="AG48" s="307"/>
      <c r="AH48" s="307"/>
      <c r="AI48" s="308"/>
    </row>
    <row r="49" spans="1:35" ht="15">
      <c r="A49" s="108"/>
      <c r="B49" s="108"/>
      <c r="C49" s="109"/>
      <c r="D49" s="297"/>
      <c r="E49" s="109"/>
      <c r="F49" s="298"/>
      <c r="G49" s="112"/>
      <c r="H49" s="112"/>
      <c r="I49" s="107"/>
      <c r="J49" s="112"/>
      <c r="K49" s="299"/>
      <c r="L49" s="108"/>
      <c r="M49" s="108"/>
      <c r="N49" s="109"/>
      <c r="O49" s="111"/>
      <c r="P49" s="109"/>
      <c r="Q49" s="109"/>
      <c r="R49" s="108"/>
      <c r="S49" s="111"/>
      <c r="T49" s="108"/>
      <c r="U49" s="108"/>
      <c r="V49" s="108"/>
      <c r="W49" s="108"/>
      <c r="X49" s="113"/>
      <c r="Y49" s="113"/>
      <c r="Z49" s="113"/>
      <c r="AA49" s="114"/>
      <c r="AB49" s="108"/>
      <c r="AC49" s="109"/>
      <c r="AD49" s="305"/>
      <c r="AE49" s="305"/>
      <c r="AF49" s="309" t="s">
        <v>318</v>
      </c>
      <c r="AG49" s="310">
        <f>SUM(AG8:AG47)</f>
        <v>12419.73</v>
      </c>
      <c r="AH49" s="310">
        <f>SUM(AH8:AH47)</f>
        <v>-665369.0700000001</v>
      </c>
      <c r="AI49" s="308"/>
    </row>
    <row r="50" spans="1:35" ht="15">
      <c r="A50" s="108"/>
      <c r="B50" s="108"/>
      <c r="C50" s="109"/>
      <c r="D50" s="297"/>
      <c r="E50" s="109"/>
      <c r="F50" s="298"/>
      <c r="G50" s="112"/>
      <c r="H50" s="112"/>
      <c r="I50" s="107"/>
      <c r="J50" s="112"/>
      <c r="K50" s="299"/>
      <c r="L50" s="108"/>
      <c r="M50" s="108"/>
      <c r="N50" s="109"/>
      <c r="O50" s="111"/>
      <c r="P50" s="109"/>
      <c r="Q50" s="109"/>
      <c r="R50" s="108"/>
      <c r="S50" s="111"/>
      <c r="T50" s="108"/>
      <c r="U50" s="108"/>
      <c r="V50" s="108"/>
      <c r="W50" s="108"/>
      <c r="X50" s="113"/>
      <c r="Y50" s="113"/>
      <c r="Z50" s="113"/>
      <c r="AA50" s="114"/>
      <c r="AB50" s="108"/>
      <c r="AC50" s="109"/>
      <c r="AD50" s="305"/>
      <c r="AE50" s="305"/>
      <c r="AF50" s="309" t="s">
        <v>319</v>
      </c>
      <c r="AG50" s="310"/>
      <c r="AH50" s="310">
        <f>IF(AG49&lt;&gt;0,AH49/AG49,0)</f>
        <v>-53.57355353135697</v>
      </c>
      <c r="AI50" s="308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G51" s="118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  <row r="54" spans="3:34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C54" s="107"/>
      <c r="AD54" s="107"/>
      <c r="AE54" s="107"/>
      <c r="AF54" s="107"/>
      <c r="AG54" s="107"/>
      <c r="AH54" s="118"/>
    </row>
    <row r="55" spans="3:34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C55" s="107"/>
      <c r="AD55" s="107"/>
      <c r="AE55" s="107"/>
      <c r="AF55" s="107"/>
      <c r="AG55" s="107"/>
      <c r="AH55" s="118"/>
    </row>
    <row r="56" spans="3:34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C56" s="107"/>
      <c r="AD56" s="107"/>
      <c r="AE56" s="107"/>
      <c r="AF56" s="107"/>
      <c r="AG56" s="107"/>
      <c r="AH56" s="118"/>
    </row>
    <row r="57" spans="3:34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C57" s="107"/>
      <c r="AD57" s="107"/>
      <c r="AE57" s="107"/>
      <c r="AF57" s="107"/>
      <c r="AG57" s="107"/>
      <c r="AH57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0 I7:I5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320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</v>
      </c>
      <c r="B8" s="75" t="s">
        <v>124</v>
      </c>
      <c r="C8" s="76" t="s">
        <v>321</v>
      </c>
      <c r="D8" s="77" t="s">
        <v>322</v>
      </c>
      <c r="E8" s="78"/>
      <c r="F8" s="77"/>
      <c r="G8" s="312" t="s">
        <v>323</v>
      </c>
      <c r="H8" s="75"/>
      <c r="I8" s="77"/>
      <c r="J8" s="79">
        <v>5498</v>
      </c>
      <c r="K8" s="313"/>
      <c r="L8" s="314" t="s">
        <v>124</v>
      </c>
      <c r="M8" s="315">
        <f>IF(K8&lt;&gt;"",L8-K8,0)</f>
        <v>0</v>
      </c>
      <c r="N8" s="316">
        <v>5498</v>
      </c>
      <c r="O8" s="317">
        <f>IF(K8&lt;&gt;"",N8*M8,0)</f>
        <v>0</v>
      </c>
      <c r="P8">
        <f>IF(K8&lt;&gt;"",N8,0)</f>
        <v>0</v>
      </c>
    </row>
    <row r="9" spans="1:16" ht="12.75">
      <c r="A9" s="311">
        <v>4</v>
      </c>
      <c r="B9" s="75" t="s">
        <v>124</v>
      </c>
      <c r="C9" s="76" t="s">
        <v>324</v>
      </c>
      <c r="D9" s="77" t="s">
        <v>325</v>
      </c>
      <c r="E9" s="78"/>
      <c r="F9" s="77"/>
      <c r="G9" s="312" t="s">
        <v>239</v>
      </c>
      <c r="H9" s="75"/>
      <c r="I9" s="77"/>
      <c r="J9" s="79">
        <v>3683.06</v>
      </c>
      <c r="K9" s="313"/>
      <c r="L9" s="314" t="s">
        <v>124</v>
      </c>
      <c r="M9" s="315">
        <f>IF(K9&lt;&gt;"",L9-K9,0)</f>
        <v>0</v>
      </c>
      <c r="N9" s="316">
        <v>3683.06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5</v>
      </c>
      <c r="B10" s="75" t="s">
        <v>124</v>
      </c>
      <c r="C10" s="76" t="s">
        <v>324</v>
      </c>
      <c r="D10" s="77" t="s">
        <v>326</v>
      </c>
      <c r="E10" s="78"/>
      <c r="F10" s="77"/>
      <c r="G10" s="312" t="s">
        <v>239</v>
      </c>
      <c r="H10" s="75"/>
      <c r="I10" s="77"/>
      <c r="J10" s="79">
        <v>8955.14</v>
      </c>
      <c r="K10" s="313"/>
      <c r="L10" s="314" t="s">
        <v>124</v>
      </c>
      <c r="M10" s="315">
        <f>IF(K10&lt;&gt;"",L10-K10,0)</f>
        <v>0</v>
      </c>
      <c r="N10" s="316">
        <v>8955.14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6</v>
      </c>
      <c r="B11" s="75" t="s">
        <v>124</v>
      </c>
      <c r="C11" s="76" t="s">
        <v>324</v>
      </c>
      <c r="D11" s="77" t="s">
        <v>327</v>
      </c>
      <c r="E11" s="78"/>
      <c r="F11" s="77"/>
      <c r="G11" s="312" t="s">
        <v>239</v>
      </c>
      <c r="H11" s="75"/>
      <c r="I11" s="77"/>
      <c r="J11" s="79">
        <v>931.54</v>
      </c>
      <c r="K11" s="313"/>
      <c r="L11" s="314" t="s">
        <v>124</v>
      </c>
      <c r="M11" s="315">
        <f>IF(K11&lt;&gt;"",L11-K11,0)</f>
        <v>0</v>
      </c>
      <c r="N11" s="316">
        <v>931.54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7</v>
      </c>
      <c r="B12" s="75" t="s">
        <v>124</v>
      </c>
      <c r="C12" s="76" t="s">
        <v>324</v>
      </c>
      <c r="D12" s="77" t="s">
        <v>328</v>
      </c>
      <c r="E12" s="78"/>
      <c r="F12" s="77"/>
      <c r="G12" s="312" t="s">
        <v>239</v>
      </c>
      <c r="H12" s="75"/>
      <c r="I12" s="77"/>
      <c r="J12" s="79">
        <v>3704.66</v>
      </c>
      <c r="K12" s="313"/>
      <c r="L12" s="314" t="s">
        <v>124</v>
      </c>
      <c r="M12" s="315">
        <f>IF(K12&lt;&gt;"",L12-K12,0)</f>
        <v>0</v>
      </c>
      <c r="N12" s="316">
        <v>3704.66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18</v>
      </c>
      <c r="B13" s="75" t="s">
        <v>145</v>
      </c>
      <c r="C13" s="76" t="s">
        <v>329</v>
      </c>
      <c r="D13" s="77" t="s">
        <v>330</v>
      </c>
      <c r="E13" s="78"/>
      <c r="F13" s="77"/>
      <c r="G13" s="312" t="s">
        <v>239</v>
      </c>
      <c r="H13" s="75"/>
      <c r="I13" s="77"/>
      <c r="J13" s="79">
        <v>2400</v>
      </c>
      <c r="K13" s="313"/>
      <c r="L13" s="314" t="s">
        <v>145</v>
      </c>
      <c r="M13" s="315">
        <f>IF(K13&lt;&gt;"",L13-K13,0)</f>
        <v>0</v>
      </c>
      <c r="N13" s="316">
        <v>2400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19</v>
      </c>
      <c r="B14" s="75" t="s">
        <v>145</v>
      </c>
      <c r="C14" s="76" t="s">
        <v>329</v>
      </c>
      <c r="D14" s="77" t="s">
        <v>331</v>
      </c>
      <c r="E14" s="78"/>
      <c r="F14" s="77"/>
      <c r="G14" s="312" t="s">
        <v>239</v>
      </c>
      <c r="H14" s="75"/>
      <c r="I14" s="77"/>
      <c r="J14" s="79">
        <v>100</v>
      </c>
      <c r="K14" s="313"/>
      <c r="L14" s="314" t="s">
        <v>145</v>
      </c>
      <c r="M14" s="315">
        <f>IF(K14&lt;&gt;"",L14-K14,0)</f>
        <v>0</v>
      </c>
      <c r="N14" s="316">
        <v>100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22</v>
      </c>
      <c r="B15" s="75" t="s">
        <v>170</v>
      </c>
      <c r="C15" s="76" t="s">
        <v>332</v>
      </c>
      <c r="D15" s="77" t="s">
        <v>333</v>
      </c>
      <c r="E15" s="78"/>
      <c r="F15" s="77"/>
      <c r="G15" s="312" t="s">
        <v>173</v>
      </c>
      <c r="H15" s="75"/>
      <c r="I15" s="77"/>
      <c r="J15" s="79">
        <v>75</v>
      </c>
      <c r="K15" s="313"/>
      <c r="L15" s="314" t="s">
        <v>170</v>
      </c>
      <c r="M15" s="315">
        <f>IF(K15&lt;&gt;"",L15-K15,0)</f>
        <v>0</v>
      </c>
      <c r="N15" s="316">
        <v>75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24</v>
      </c>
      <c r="B16" s="75" t="s">
        <v>334</v>
      </c>
      <c r="C16" s="76" t="s">
        <v>296</v>
      </c>
      <c r="D16" s="77" t="s">
        <v>335</v>
      </c>
      <c r="E16" s="78"/>
      <c r="F16" s="77"/>
      <c r="G16" s="312" t="s">
        <v>239</v>
      </c>
      <c r="H16" s="75"/>
      <c r="I16" s="77"/>
      <c r="J16" s="79">
        <v>2500</v>
      </c>
      <c r="K16" s="313"/>
      <c r="L16" s="314" t="s">
        <v>334</v>
      </c>
      <c r="M16" s="315">
        <f>IF(K16&lt;&gt;"",L16-K16,0)</f>
        <v>0</v>
      </c>
      <c r="N16" s="316">
        <v>2500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38</v>
      </c>
      <c r="B17" s="75" t="s">
        <v>336</v>
      </c>
      <c r="C17" s="76" t="s">
        <v>337</v>
      </c>
      <c r="D17" s="77" t="s">
        <v>338</v>
      </c>
      <c r="E17" s="78"/>
      <c r="F17" s="77"/>
      <c r="G17" s="312" t="s">
        <v>239</v>
      </c>
      <c r="H17" s="75"/>
      <c r="I17" s="77"/>
      <c r="J17" s="79">
        <v>99.28</v>
      </c>
      <c r="K17" s="313"/>
      <c r="L17" s="314" t="s">
        <v>336</v>
      </c>
      <c r="M17" s="315">
        <f>IF(K17&lt;&gt;"",L17-K17,0)</f>
        <v>0</v>
      </c>
      <c r="N17" s="316">
        <v>99.28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43</v>
      </c>
      <c r="B18" s="75" t="s">
        <v>336</v>
      </c>
      <c r="C18" s="76" t="s">
        <v>337</v>
      </c>
      <c r="D18" s="77" t="s">
        <v>339</v>
      </c>
      <c r="E18" s="78"/>
      <c r="F18" s="77"/>
      <c r="G18" s="312" t="s">
        <v>239</v>
      </c>
      <c r="H18" s="75"/>
      <c r="I18" s="77"/>
      <c r="J18" s="79">
        <v>99.28</v>
      </c>
      <c r="K18" s="313"/>
      <c r="L18" s="314" t="s">
        <v>336</v>
      </c>
      <c r="M18" s="315">
        <f>IF(K18&lt;&gt;"",L18-K18,0)</f>
        <v>0</v>
      </c>
      <c r="N18" s="316">
        <v>99.28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48</v>
      </c>
      <c r="B19" s="75" t="s">
        <v>340</v>
      </c>
      <c r="C19" s="76" t="s">
        <v>341</v>
      </c>
      <c r="D19" s="77" t="s">
        <v>342</v>
      </c>
      <c r="E19" s="78"/>
      <c r="F19" s="77"/>
      <c r="G19" s="312" t="s">
        <v>239</v>
      </c>
      <c r="H19" s="75"/>
      <c r="I19" s="77"/>
      <c r="J19" s="79">
        <v>255.76</v>
      </c>
      <c r="K19" s="313"/>
      <c r="L19" s="314" t="s">
        <v>340</v>
      </c>
      <c r="M19" s="315">
        <f>IF(K19&lt;&gt;"",L19-K19,0)</f>
        <v>0</v>
      </c>
      <c r="N19" s="316">
        <v>255.76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50</v>
      </c>
      <c r="B20" s="75" t="s">
        <v>343</v>
      </c>
      <c r="C20" s="76" t="s">
        <v>337</v>
      </c>
      <c r="D20" s="77" t="s">
        <v>344</v>
      </c>
      <c r="E20" s="78"/>
      <c r="F20" s="77"/>
      <c r="G20" s="312" t="s">
        <v>239</v>
      </c>
      <c r="H20" s="75"/>
      <c r="I20" s="77"/>
      <c r="J20" s="79">
        <v>99.28</v>
      </c>
      <c r="K20" s="313"/>
      <c r="L20" s="314" t="s">
        <v>343</v>
      </c>
      <c r="M20" s="315">
        <f>IF(K20&lt;&gt;"",L20-K20,0)</f>
        <v>0</v>
      </c>
      <c r="N20" s="316">
        <v>99.28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60</v>
      </c>
      <c r="B21" s="75" t="s">
        <v>191</v>
      </c>
      <c r="C21" s="76" t="s">
        <v>337</v>
      </c>
      <c r="D21" s="77" t="s">
        <v>345</v>
      </c>
      <c r="E21" s="78"/>
      <c r="F21" s="77"/>
      <c r="G21" s="312" t="s">
        <v>239</v>
      </c>
      <c r="H21" s="75"/>
      <c r="I21" s="77"/>
      <c r="J21" s="79">
        <v>99.45</v>
      </c>
      <c r="K21" s="313"/>
      <c r="L21" s="314" t="s">
        <v>191</v>
      </c>
      <c r="M21" s="315">
        <f>IF(K21&lt;&gt;"",L21-K21,0)</f>
        <v>0</v>
      </c>
      <c r="N21" s="316">
        <v>99.45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70</v>
      </c>
      <c r="B22" s="75" t="s">
        <v>346</v>
      </c>
      <c r="C22" s="76" t="s">
        <v>347</v>
      </c>
      <c r="D22" s="77" t="s">
        <v>348</v>
      </c>
      <c r="E22" s="78"/>
      <c r="F22" s="77"/>
      <c r="G22" s="312" t="s">
        <v>239</v>
      </c>
      <c r="H22" s="75"/>
      <c r="I22" s="77"/>
      <c r="J22" s="79">
        <v>825000</v>
      </c>
      <c r="K22" s="313"/>
      <c r="L22" s="314" t="s">
        <v>346</v>
      </c>
      <c r="M22" s="315">
        <f>IF(K22&lt;&gt;"",L22-K22,0)</f>
        <v>0</v>
      </c>
      <c r="N22" s="316">
        <v>825000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72</v>
      </c>
      <c r="B23" s="75" t="s">
        <v>349</v>
      </c>
      <c r="C23" s="76" t="s">
        <v>337</v>
      </c>
      <c r="D23" s="77" t="s">
        <v>350</v>
      </c>
      <c r="E23" s="78"/>
      <c r="F23" s="77"/>
      <c r="G23" s="312" t="s">
        <v>239</v>
      </c>
      <c r="H23" s="75"/>
      <c r="I23" s="77"/>
      <c r="J23" s="79">
        <v>99.45</v>
      </c>
      <c r="K23" s="313"/>
      <c r="L23" s="314" t="s">
        <v>349</v>
      </c>
      <c r="M23" s="315">
        <f>IF(K23&lt;&gt;"",L23-K23,0)</f>
        <v>0</v>
      </c>
      <c r="N23" s="316">
        <v>99.45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76</v>
      </c>
      <c r="B24" s="75" t="s">
        <v>349</v>
      </c>
      <c r="C24" s="76" t="s">
        <v>341</v>
      </c>
      <c r="D24" s="77" t="s">
        <v>351</v>
      </c>
      <c r="E24" s="78"/>
      <c r="F24" s="77"/>
      <c r="G24" s="312" t="s">
        <v>239</v>
      </c>
      <c r="H24" s="75"/>
      <c r="I24" s="77"/>
      <c r="J24" s="79">
        <v>397.5</v>
      </c>
      <c r="K24" s="313"/>
      <c r="L24" s="314" t="s">
        <v>349</v>
      </c>
      <c r="M24" s="315">
        <f>IF(K24&lt;&gt;"",L24-K24,0)</f>
        <v>0</v>
      </c>
      <c r="N24" s="316">
        <v>397.5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77</v>
      </c>
      <c r="B25" s="75" t="s">
        <v>349</v>
      </c>
      <c r="C25" s="76" t="s">
        <v>352</v>
      </c>
      <c r="D25" s="77" t="s">
        <v>353</v>
      </c>
      <c r="E25" s="78"/>
      <c r="F25" s="77"/>
      <c r="G25" s="312" t="s">
        <v>239</v>
      </c>
      <c r="H25" s="75"/>
      <c r="I25" s="77"/>
      <c r="J25" s="79">
        <v>2126.03</v>
      </c>
      <c r="K25" s="313"/>
      <c r="L25" s="314" t="s">
        <v>349</v>
      </c>
      <c r="M25" s="315">
        <f>IF(K25&lt;&gt;"",L25-K25,0)</f>
        <v>0</v>
      </c>
      <c r="N25" s="316">
        <v>2126.03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78</v>
      </c>
      <c r="B26" s="75" t="s">
        <v>354</v>
      </c>
      <c r="C26" s="76" t="s">
        <v>355</v>
      </c>
      <c r="D26" s="77" t="s">
        <v>356</v>
      </c>
      <c r="E26" s="78"/>
      <c r="F26" s="77"/>
      <c r="G26" s="312" t="s">
        <v>239</v>
      </c>
      <c r="H26" s="75"/>
      <c r="I26" s="77"/>
      <c r="J26" s="79">
        <v>28564.46</v>
      </c>
      <c r="K26" s="313"/>
      <c r="L26" s="314" t="s">
        <v>354</v>
      </c>
      <c r="M26" s="315">
        <f>IF(K26&lt;&gt;"",L26-K26,0)</f>
        <v>0</v>
      </c>
      <c r="N26" s="316">
        <v>28564.46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79</v>
      </c>
      <c r="B27" s="75" t="s">
        <v>354</v>
      </c>
      <c r="C27" s="76" t="s">
        <v>357</v>
      </c>
      <c r="D27" s="77" t="s">
        <v>358</v>
      </c>
      <c r="E27" s="78"/>
      <c r="F27" s="77"/>
      <c r="G27" s="312" t="s">
        <v>239</v>
      </c>
      <c r="H27" s="75"/>
      <c r="I27" s="77"/>
      <c r="J27" s="79">
        <v>26194.67</v>
      </c>
      <c r="K27" s="313"/>
      <c r="L27" s="314" t="s">
        <v>354</v>
      </c>
      <c r="M27" s="315">
        <f>IF(K27&lt;&gt;"",L27-K27,0)</f>
        <v>0</v>
      </c>
      <c r="N27" s="316">
        <v>26194.67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80</v>
      </c>
      <c r="B28" s="75" t="s">
        <v>359</v>
      </c>
      <c r="C28" s="76" t="s">
        <v>324</v>
      </c>
      <c r="D28" s="77" t="s">
        <v>360</v>
      </c>
      <c r="E28" s="78"/>
      <c r="F28" s="77"/>
      <c r="G28" s="312" t="s">
        <v>239</v>
      </c>
      <c r="H28" s="75"/>
      <c r="I28" s="77"/>
      <c r="J28" s="79">
        <v>3576.04</v>
      </c>
      <c r="K28" s="313"/>
      <c r="L28" s="314" t="s">
        <v>359</v>
      </c>
      <c r="M28" s="315">
        <f>IF(K28&lt;&gt;"",L28-K28,0)</f>
        <v>0</v>
      </c>
      <c r="N28" s="316">
        <v>3576.04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81</v>
      </c>
      <c r="B29" s="75" t="s">
        <v>359</v>
      </c>
      <c r="C29" s="76" t="s">
        <v>324</v>
      </c>
      <c r="D29" s="77" t="s">
        <v>361</v>
      </c>
      <c r="E29" s="78"/>
      <c r="F29" s="77"/>
      <c r="G29" s="312" t="s">
        <v>239</v>
      </c>
      <c r="H29" s="75"/>
      <c r="I29" s="77"/>
      <c r="J29" s="79">
        <v>9062.16</v>
      </c>
      <c r="K29" s="313"/>
      <c r="L29" s="314" t="s">
        <v>359</v>
      </c>
      <c r="M29" s="315">
        <f>IF(K29&lt;&gt;"",L29-K29,0)</f>
        <v>0</v>
      </c>
      <c r="N29" s="316">
        <v>9062.16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82</v>
      </c>
      <c r="B30" s="75" t="s">
        <v>359</v>
      </c>
      <c r="C30" s="76" t="s">
        <v>324</v>
      </c>
      <c r="D30" s="77" t="s">
        <v>362</v>
      </c>
      <c r="E30" s="78"/>
      <c r="F30" s="77"/>
      <c r="G30" s="312" t="s">
        <v>239</v>
      </c>
      <c r="H30" s="75"/>
      <c r="I30" s="77"/>
      <c r="J30" s="79">
        <v>895.23</v>
      </c>
      <c r="K30" s="313"/>
      <c r="L30" s="314" t="s">
        <v>359</v>
      </c>
      <c r="M30" s="315">
        <f>IF(K30&lt;&gt;"",L30-K30,0)</f>
        <v>0</v>
      </c>
      <c r="N30" s="316">
        <v>895.23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83</v>
      </c>
      <c r="B31" s="75" t="s">
        <v>359</v>
      </c>
      <c r="C31" s="76" t="s">
        <v>324</v>
      </c>
      <c r="D31" s="77" t="s">
        <v>363</v>
      </c>
      <c r="E31" s="78"/>
      <c r="F31" s="77"/>
      <c r="G31" s="312" t="s">
        <v>239</v>
      </c>
      <c r="H31" s="75"/>
      <c r="I31" s="77"/>
      <c r="J31" s="79">
        <v>3740.97</v>
      </c>
      <c r="K31" s="313"/>
      <c r="L31" s="314" t="s">
        <v>359</v>
      </c>
      <c r="M31" s="315">
        <f>IF(K31&lt;&gt;"",L31-K31,0)</f>
        <v>0</v>
      </c>
      <c r="N31" s="316">
        <v>3740.97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84</v>
      </c>
      <c r="B32" s="75" t="s">
        <v>359</v>
      </c>
      <c r="C32" s="76" t="s">
        <v>364</v>
      </c>
      <c r="D32" s="77" t="s">
        <v>365</v>
      </c>
      <c r="E32" s="78"/>
      <c r="F32" s="77"/>
      <c r="G32" s="312" t="s">
        <v>239</v>
      </c>
      <c r="H32" s="75"/>
      <c r="I32" s="77"/>
      <c r="J32" s="79">
        <v>2000</v>
      </c>
      <c r="K32" s="313"/>
      <c r="L32" s="314" t="s">
        <v>359</v>
      </c>
      <c r="M32" s="315">
        <f>IF(K32&lt;&gt;"",L32-K32,0)</f>
        <v>0</v>
      </c>
      <c r="N32" s="316">
        <v>2000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89</v>
      </c>
      <c r="B33" s="75" t="s">
        <v>228</v>
      </c>
      <c r="C33" s="76" t="s">
        <v>337</v>
      </c>
      <c r="D33" s="77" t="s">
        <v>366</v>
      </c>
      <c r="E33" s="78"/>
      <c r="F33" s="77"/>
      <c r="G33" s="312" t="s">
        <v>239</v>
      </c>
      <c r="H33" s="75"/>
      <c r="I33" s="77"/>
      <c r="J33" s="79">
        <v>99.45</v>
      </c>
      <c r="K33" s="313"/>
      <c r="L33" s="314" t="s">
        <v>228</v>
      </c>
      <c r="M33" s="315">
        <f>IF(K33&lt;&gt;"",L33-K33,0)</f>
        <v>0</v>
      </c>
      <c r="N33" s="316">
        <v>99.45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101</v>
      </c>
      <c r="B34" s="75" t="s">
        <v>367</v>
      </c>
      <c r="C34" s="76" t="s">
        <v>337</v>
      </c>
      <c r="D34" s="77" t="s">
        <v>368</v>
      </c>
      <c r="E34" s="78"/>
      <c r="F34" s="77"/>
      <c r="G34" s="312" t="s">
        <v>239</v>
      </c>
      <c r="H34" s="75"/>
      <c r="I34" s="77"/>
      <c r="J34" s="79">
        <v>99.45</v>
      </c>
      <c r="K34" s="313"/>
      <c r="L34" s="314" t="s">
        <v>367</v>
      </c>
      <c r="M34" s="315">
        <f>IF(K34&lt;&gt;"",L34-K34,0)</f>
        <v>0</v>
      </c>
      <c r="N34" s="316">
        <v>99.45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109</v>
      </c>
      <c r="B35" s="75" t="s">
        <v>242</v>
      </c>
      <c r="C35" s="76" t="s">
        <v>337</v>
      </c>
      <c r="D35" s="77" t="s">
        <v>369</v>
      </c>
      <c r="E35" s="78"/>
      <c r="F35" s="77"/>
      <c r="G35" s="312" t="s">
        <v>239</v>
      </c>
      <c r="H35" s="75"/>
      <c r="I35" s="77"/>
      <c r="J35" s="79">
        <v>99.54</v>
      </c>
      <c r="K35" s="313"/>
      <c r="L35" s="314" t="s">
        <v>242</v>
      </c>
      <c r="M35" s="315">
        <f>IF(K35&lt;&gt;"",L35-K35,0)</f>
        <v>0</v>
      </c>
      <c r="N35" s="316">
        <v>99.54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120</v>
      </c>
      <c r="B36" s="75" t="s">
        <v>370</v>
      </c>
      <c r="C36" s="76" t="s">
        <v>371</v>
      </c>
      <c r="D36" s="77" t="s">
        <v>372</v>
      </c>
      <c r="E36" s="78"/>
      <c r="F36" s="77"/>
      <c r="G36" s="312" t="s">
        <v>239</v>
      </c>
      <c r="H36" s="75"/>
      <c r="I36" s="77"/>
      <c r="J36" s="79">
        <v>17500</v>
      </c>
      <c r="K36" s="313"/>
      <c r="L36" s="314" t="s">
        <v>370</v>
      </c>
      <c r="M36" s="315">
        <f>IF(K36&lt;&gt;"",L36-K36,0)</f>
        <v>0</v>
      </c>
      <c r="N36" s="316">
        <v>17500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121</v>
      </c>
      <c r="B37" s="75" t="s">
        <v>373</v>
      </c>
      <c r="C37" s="76" t="s">
        <v>374</v>
      </c>
      <c r="D37" s="77" t="s">
        <v>375</v>
      </c>
      <c r="E37" s="78"/>
      <c r="F37" s="77"/>
      <c r="G37" s="312" t="s">
        <v>239</v>
      </c>
      <c r="H37" s="75"/>
      <c r="I37" s="77"/>
      <c r="J37" s="79">
        <v>8400</v>
      </c>
      <c r="K37" s="313"/>
      <c r="L37" s="314" t="s">
        <v>373</v>
      </c>
      <c r="M37" s="315">
        <f>IF(K37&lt;&gt;"",L37-K37,0)</f>
        <v>0</v>
      </c>
      <c r="N37" s="316">
        <v>8400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125</v>
      </c>
      <c r="B38" s="75" t="s">
        <v>376</v>
      </c>
      <c r="C38" s="76" t="s">
        <v>377</v>
      </c>
      <c r="D38" s="77" t="s">
        <v>378</v>
      </c>
      <c r="E38" s="78"/>
      <c r="F38" s="77"/>
      <c r="G38" s="312" t="s">
        <v>239</v>
      </c>
      <c r="H38" s="75"/>
      <c r="I38" s="77"/>
      <c r="J38" s="79">
        <v>44802.85</v>
      </c>
      <c r="K38" s="313"/>
      <c r="L38" s="314" t="s">
        <v>376</v>
      </c>
      <c r="M38" s="315">
        <f>IF(K38&lt;&gt;"",L38-K38,0)</f>
        <v>0</v>
      </c>
      <c r="N38" s="316">
        <v>44802.85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126</v>
      </c>
      <c r="B39" s="75" t="s">
        <v>376</v>
      </c>
      <c r="C39" s="76" t="s">
        <v>355</v>
      </c>
      <c r="D39" s="77" t="s">
        <v>378</v>
      </c>
      <c r="E39" s="78"/>
      <c r="F39" s="77"/>
      <c r="G39" s="312" t="s">
        <v>239</v>
      </c>
      <c r="H39" s="75"/>
      <c r="I39" s="77"/>
      <c r="J39" s="79">
        <v>61750</v>
      </c>
      <c r="K39" s="313"/>
      <c r="L39" s="314" t="s">
        <v>376</v>
      </c>
      <c r="M39" s="315">
        <f>IF(K39&lt;&gt;"",L39-K39,0)</f>
        <v>0</v>
      </c>
      <c r="N39" s="316">
        <v>61750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127</v>
      </c>
      <c r="B40" s="75" t="s">
        <v>376</v>
      </c>
      <c r="C40" s="76" t="s">
        <v>379</v>
      </c>
      <c r="D40" s="77" t="s">
        <v>378</v>
      </c>
      <c r="E40" s="78"/>
      <c r="F40" s="77"/>
      <c r="G40" s="312" t="s">
        <v>239</v>
      </c>
      <c r="H40" s="75"/>
      <c r="I40" s="77"/>
      <c r="J40" s="79">
        <v>57000</v>
      </c>
      <c r="K40" s="313"/>
      <c r="L40" s="314" t="s">
        <v>376</v>
      </c>
      <c r="M40" s="315">
        <f>IF(K40&lt;&gt;"",L40-K40,0)</f>
        <v>0</v>
      </c>
      <c r="N40" s="316">
        <v>57000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128</v>
      </c>
      <c r="B41" s="75" t="s">
        <v>376</v>
      </c>
      <c r="C41" s="76" t="s">
        <v>380</v>
      </c>
      <c r="D41" s="77" t="s">
        <v>378</v>
      </c>
      <c r="E41" s="78"/>
      <c r="F41" s="77"/>
      <c r="G41" s="312" t="s">
        <v>239</v>
      </c>
      <c r="H41" s="75"/>
      <c r="I41" s="77"/>
      <c r="J41" s="79">
        <v>47500</v>
      </c>
      <c r="K41" s="313"/>
      <c r="L41" s="314" t="s">
        <v>376</v>
      </c>
      <c r="M41" s="315">
        <f>IF(K41&lt;&gt;"",L41-K41,0)</f>
        <v>0</v>
      </c>
      <c r="N41" s="316">
        <v>47500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129</v>
      </c>
      <c r="B42" s="75" t="s">
        <v>376</v>
      </c>
      <c r="C42" s="76" t="s">
        <v>381</v>
      </c>
      <c r="D42" s="77" t="s">
        <v>378</v>
      </c>
      <c r="E42" s="78"/>
      <c r="F42" s="77"/>
      <c r="G42" s="312" t="s">
        <v>239</v>
      </c>
      <c r="H42" s="75"/>
      <c r="I42" s="77"/>
      <c r="J42" s="79">
        <v>33250</v>
      </c>
      <c r="K42" s="313"/>
      <c r="L42" s="314" t="s">
        <v>376</v>
      </c>
      <c r="M42" s="315">
        <f>IF(K42&lt;&gt;"",L42-K42,0)</f>
        <v>0</v>
      </c>
      <c r="N42" s="316">
        <v>33250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130</v>
      </c>
      <c r="B43" s="75" t="s">
        <v>376</v>
      </c>
      <c r="C43" s="76" t="s">
        <v>382</v>
      </c>
      <c r="D43" s="77" t="s">
        <v>378</v>
      </c>
      <c r="E43" s="78"/>
      <c r="F43" s="77"/>
      <c r="G43" s="312" t="s">
        <v>239</v>
      </c>
      <c r="H43" s="75"/>
      <c r="I43" s="77"/>
      <c r="J43" s="79">
        <v>28500</v>
      </c>
      <c r="K43" s="313"/>
      <c r="L43" s="314" t="s">
        <v>376</v>
      </c>
      <c r="M43" s="315">
        <f>IF(K43&lt;&gt;"",L43-K43,0)</f>
        <v>0</v>
      </c>
      <c r="N43" s="316">
        <v>28500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131</v>
      </c>
      <c r="B44" s="75" t="s">
        <v>376</v>
      </c>
      <c r="C44" s="76" t="s">
        <v>383</v>
      </c>
      <c r="D44" s="77" t="s">
        <v>378</v>
      </c>
      <c r="E44" s="78"/>
      <c r="F44" s="77"/>
      <c r="G44" s="312" t="s">
        <v>239</v>
      </c>
      <c r="H44" s="75"/>
      <c r="I44" s="77"/>
      <c r="J44" s="79">
        <v>23750</v>
      </c>
      <c r="K44" s="313"/>
      <c r="L44" s="314" t="s">
        <v>376</v>
      </c>
      <c r="M44" s="315">
        <f>IF(K44&lt;&gt;"",L44-K44,0)</f>
        <v>0</v>
      </c>
      <c r="N44" s="316">
        <v>23750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132</v>
      </c>
      <c r="B45" s="75" t="s">
        <v>376</v>
      </c>
      <c r="C45" s="76" t="s">
        <v>374</v>
      </c>
      <c r="D45" s="77" t="s">
        <v>378</v>
      </c>
      <c r="E45" s="78"/>
      <c r="F45" s="77"/>
      <c r="G45" s="312" t="s">
        <v>239</v>
      </c>
      <c r="H45" s="75"/>
      <c r="I45" s="77"/>
      <c r="J45" s="79">
        <v>23750</v>
      </c>
      <c r="K45" s="313"/>
      <c r="L45" s="314" t="s">
        <v>376</v>
      </c>
      <c r="M45" s="315">
        <f>IF(K45&lt;&gt;"",L45-K45,0)</f>
        <v>0</v>
      </c>
      <c r="N45" s="316">
        <v>23750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133</v>
      </c>
      <c r="B46" s="75" t="s">
        <v>376</v>
      </c>
      <c r="C46" s="76" t="s">
        <v>384</v>
      </c>
      <c r="D46" s="77" t="s">
        <v>378</v>
      </c>
      <c r="E46" s="78"/>
      <c r="F46" s="77"/>
      <c r="G46" s="312" t="s">
        <v>239</v>
      </c>
      <c r="H46" s="75"/>
      <c r="I46" s="77"/>
      <c r="J46" s="79">
        <v>19000</v>
      </c>
      <c r="K46" s="313"/>
      <c r="L46" s="314" t="s">
        <v>376</v>
      </c>
      <c r="M46" s="315">
        <f>IF(K46&lt;&gt;"",L46-K46,0)</f>
        <v>0</v>
      </c>
      <c r="N46" s="316">
        <v>19000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134</v>
      </c>
      <c r="B47" s="75" t="s">
        <v>376</v>
      </c>
      <c r="C47" s="76" t="s">
        <v>385</v>
      </c>
      <c r="D47" s="77" t="s">
        <v>378</v>
      </c>
      <c r="E47" s="78"/>
      <c r="F47" s="77"/>
      <c r="G47" s="312" t="s">
        <v>239</v>
      </c>
      <c r="H47" s="75"/>
      <c r="I47" s="77"/>
      <c r="J47" s="79">
        <v>19000</v>
      </c>
      <c r="K47" s="313"/>
      <c r="L47" s="314" t="s">
        <v>376</v>
      </c>
      <c r="M47" s="315">
        <f>IF(K47&lt;&gt;"",L47-K47,0)</f>
        <v>0</v>
      </c>
      <c r="N47" s="316">
        <v>19000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135</v>
      </c>
      <c r="B48" s="75" t="s">
        <v>376</v>
      </c>
      <c r="C48" s="76" t="s">
        <v>357</v>
      </c>
      <c r="D48" s="77" t="s">
        <v>378</v>
      </c>
      <c r="E48" s="78"/>
      <c r="F48" s="77"/>
      <c r="G48" s="312" t="s">
        <v>239</v>
      </c>
      <c r="H48" s="75"/>
      <c r="I48" s="77"/>
      <c r="J48" s="79">
        <v>4250</v>
      </c>
      <c r="K48" s="313"/>
      <c r="L48" s="314" t="s">
        <v>376</v>
      </c>
      <c r="M48" s="315">
        <f>IF(K48&lt;&gt;"",L48-K48,0)</f>
        <v>0</v>
      </c>
      <c r="N48" s="316">
        <v>4250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136</v>
      </c>
      <c r="B49" s="75" t="s">
        <v>376</v>
      </c>
      <c r="C49" s="76" t="s">
        <v>386</v>
      </c>
      <c r="D49" s="77" t="s">
        <v>378</v>
      </c>
      <c r="E49" s="78"/>
      <c r="F49" s="77"/>
      <c r="G49" s="312" t="s">
        <v>239</v>
      </c>
      <c r="H49" s="75"/>
      <c r="I49" s="77"/>
      <c r="J49" s="79">
        <v>4977.6</v>
      </c>
      <c r="K49" s="313"/>
      <c r="L49" s="314" t="s">
        <v>376</v>
      </c>
      <c r="M49" s="315">
        <f>IF(K49&lt;&gt;"",L49-K49,0)</f>
        <v>0</v>
      </c>
      <c r="N49" s="316">
        <v>4977.6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137</v>
      </c>
      <c r="B50" s="75" t="s">
        <v>376</v>
      </c>
      <c r="C50" s="76" t="s">
        <v>387</v>
      </c>
      <c r="D50" s="77" t="s">
        <v>378</v>
      </c>
      <c r="E50" s="78"/>
      <c r="F50" s="77"/>
      <c r="G50" s="312" t="s">
        <v>239</v>
      </c>
      <c r="H50" s="75"/>
      <c r="I50" s="77"/>
      <c r="J50" s="79">
        <v>14250</v>
      </c>
      <c r="K50" s="313"/>
      <c r="L50" s="314" t="s">
        <v>376</v>
      </c>
      <c r="M50" s="315">
        <f>IF(K50&lt;&gt;"",L50-K50,0)</f>
        <v>0</v>
      </c>
      <c r="N50" s="316">
        <v>14250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138</v>
      </c>
      <c r="B51" s="75" t="s">
        <v>376</v>
      </c>
      <c r="C51" s="76" t="s">
        <v>388</v>
      </c>
      <c r="D51" s="77" t="s">
        <v>378</v>
      </c>
      <c r="E51" s="78"/>
      <c r="F51" s="77"/>
      <c r="G51" s="312" t="s">
        <v>239</v>
      </c>
      <c r="H51" s="75"/>
      <c r="I51" s="77"/>
      <c r="J51" s="79">
        <v>9500</v>
      </c>
      <c r="K51" s="313"/>
      <c r="L51" s="314" t="s">
        <v>376</v>
      </c>
      <c r="M51" s="315">
        <f>IF(K51&lt;&gt;"",L51-K51,0)</f>
        <v>0</v>
      </c>
      <c r="N51" s="316">
        <v>9500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139</v>
      </c>
      <c r="B52" s="75" t="s">
        <v>376</v>
      </c>
      <c r="C52" s="76" t="s">
        <v>389</v>
      </c>
      <c r="D52" s="77" t="s">
        <v>378</v>
      </c>
      <c r="E52" s="78"/>
      <c r="F52" s="77"/>
      <c r="G52" s="312" t="s">
        <v>239</v>
      </c>
      <c r="H52" s="75"/>
      <c r="I52" s="77"/>
      <c r="J52" s="79">
        <v>9500</v>
      </c>
      <c r="K52" s="313"/>
      <c r="L52" s="314" t="s">
        <v>376</v>
      </c>
      <c r="M52" s="315">
        <f>IF(K52&lt;&gt;"",L52-K52,0)</f>
        <v>0</v>
      </c>
      <c r="N52" s="316">
        <v>9500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140</v>
      </c>
      <c r="B53" s="75" t="s">
        <v>376</v>
      </c>
      <c r="C53" s="76" t="s">
        <v>371</v>
      </c>
      <c r="D53" s="77" t="s">
        <v>378</v>
      </c>
      <c r="E53" s="78"/>
      <c r="F53" s="77"/>
      <c r="G53" s="312" t="s">
        <v>239</v>
      </c>
      <c r="H53" s="75"/>
      <c r="I53" s="77"/>
      <c r="J53" s="79">
        <v>9500</v>
      </c>
      <c r="K53" s="313"/>
      <c r="L53" s="314" t="s">
        <v>376</v>
      </c>
      <c r="M53" s="315">
        <f>IF(K53&lt;&gt;"",L53-K53,0)</f>
        <v>0</v>
      </c>
      <c r="N53" s="316">
        <v>9500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142</v>
      </c>
      <c r="B54" s="75" t="s">
        <v>390</v>
      </c>
      <c r="C54" s="76" t="s">
        <v>337</v>
      </c>
      <c r="D54" s="77" t="s">
        <v>391</v>
      </c>
      <c r="E54" s="78"/>
      <c r="F54" s="77"/>
      <c r="G54" s="312" t="s">
        <v>239</v>
      </c>
      <c r="H54" s="75"/>
      <c r="I54" s="77"/>
      <c r="J54" s="79">
        <v>99.54</v>
      </c>
      <c r="K54" s="313"/>
      <c r="L54" s="314" t="s">
        <v>390</v>
      </c>
      <c r="M54" s="315">
        <f>IF(K54&lt;&gt;"",L54-K54,0)</f>
        <v>0</v>
      </c>
      <c r="N54" s="316">
        <v>99.54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151</v>
      </c>
      <c r="B55" s="75" t="s">
        <v>280</v>
      </c>
      <c r="C55" s="76" t="s">
        <v>337</v>
      </c>
      <c r="D55" s="77" t="s">
        <v>392</v>
      </c>
      <c r="E55" s="78"/>
      <c r="F55" s="77"/>
      <c r="G55" s="312" t="s">
        <v>239</v>
      </c>
      <c r="H55" s="75"/>
      <c r="I55" s="77"/>
      <c r="J55" s="79">
        <v>99.54</v>
      </c>
      <c r="K55" s="313"/>
      <c r="L55" s="314" t="s">
        <v>280</v>
      </c>
      <c r="M55" s="315">
        <f>IF(K55&lt;&gt;"",L55-K55,0)</f>
        <v>0</v>
      </c>
      <c r="N55" s="316">
        <v>99.54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157</v>
      </c>
      <c r="B56" s="75" t="s">
        <v>393</v>
      </c>
      <c r="C56" s="76" t="s">
        <v>357</v>
      </c>
      <c r="D56" s="77" t="s">
        <v>394</v>
      </c>
      <c r="E56" s="78"/>
      <c r="F56" s="77"/>
      <c r="G56" s="312" t="s">
        <v>239</v>
      </c>
      <c r="H56" s="75"/>
      <c r="I56" s="77"/>
      <c r="J56" s="79">
        <v>8750</v>
      </c>
      <c r="K56" s="313"/>
      <c r="L56" s="314" t="s">
        <v>393</v>
      </c>
      <c r="M56" s="315">
        <f>IF(K56&lt;&gt;"",L56-K56,0)</f>
        <v>0</v>
      </c>
      <c r="N56" s="316">
        <v>8750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161</v>
      </c>
      <c r="B57" s="75" t="s">
        <v>269</v>
      </c>
      <c r="C57" s="76" t="s">
        <v>395</v>
      </c>
      <c r="D57" s="77" t="s">
        <v>396</v>
      </c>
      <c r="E57" s="78"/>
      <c r="F57" s="77"/>
      <c r="G57" s="312" t="s">
        <v>239</v>
      </c>
      <c r="H57" s="75"/>
      <c r="I57" s="77"/>
      <c r="J57" s="79">
        <v>1000</v>
      </c>
      <c r="K57" s="313"/>
      <c r="L57" s="314" t="s">
        <v>269</v>
      </c>
      <c r="M57" s="315">
        <f>IF(K57&lt;&gt;"",L57-K57,0)</f>
        <v>0</v>
      </c>
      <c r="N57" s="316">
        <v>1000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162</v>
      </c>
      <c r="B58" s="75" t="s">
        <v>269</v>
      </c>
      <c r="C58" s="76" t="s">
        <v>296</v>
      </c>
      <c r="D58" s="77" t="s">
        <v>397</v>
      </c>
      <c r="E58" s="78"/>
      <c r="F58" s="77"/>
      <c r="G58" s="312" t="s">
        <v>239</v>
      </c>
      <c r="H58" s="75"/>
      <c r="I58" s="77"/>
      <c r="J58" s="79">
        <v>2500</v>
      </c>
      <c r="K58" s="313"/>
      <c r="L58" s="314" t="s">
        <v>269</v>
      </c>
      <c r="M58" s="315">
        <f>IF(K58&lt;&gt;"",L58-K58,0)</f>
        <v>0</v>
      </c>
      <c r="N58" s="316">
        <v>2500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163</v>
      </c>
      <c r="B59" s="75" t="s">
        <v>269</v>
      </c>
      <c r="C59" s="76" t="s">
        <v>398</v>
      </c>
      <c r="D59" s="77" t="s">
        <v>399</v>
      </c>
      <c r="E59" s="78"/>
      <c r="F59" s="77"/>
      <c r="G59" s="312" t="s">
        <v>239</v>
      </c>
      <c r="H59" s="75"/>
      <c r="I59" s="77"/>
      <c r="J59" s="79">
        <v>500</v>
      </c>
      <c r="K59" s="313"/>
      <c r="L59" s="314" t="s">
        <v>269</v>
      </c>
      <c r="M59" s="315">
        <f>IF(K59&lt;&gt;"",L59-K59,0)</f>
        <v>0</v>
      </c>
      <c r="N59" s="316">
        <v>500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164</v>
      </c>
      <c r="B60" s="75" t="s">
        <v>269</v>
      </c>
      <c r="C60" s="76" t="s">
        <v>400</v>
      </c>
      <c r="D60" s="77" t="s">
        <v>399</v>
      </c>
      <c r="E60" s="78"/>
      <c r="F60" s="77"/>
      <c r="G60" s="312" t="s">
        <v>239</v>
      </c>
      <c r="H60" s="75"/>
      <c r="I60" s="77"/>
      <c r="J60" s="79">
        <v>500</v>
      </c>
      <c r="K60" s="313"/>
      <c r="L60" s="314" t="s">
        <v>269</v>
      </c>
      <c r="M60" s="315">
        <f>IF(K60&lt;&gt;"",L60-K60,0)</f>
        <v>0</v>
      </c>
      <c r="N60" s="316">
        <v>500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165</v>
      </c>
      <c r="B61" s="75" t="s">
        <v>269</v>
      </c>
      <c r="C61" s="76" t="s">
        <v>401</v>
      </c>
      <c r="D61" s="77" t="s">
        <v>402</v>
      </c>
      <c r="E61" s="78"/>
      <c r="F61" s="77"/>
      <c r="G61" s="312" t="s">
        <v>239</v>
      </c>
      <c r="H61" s="75"/>
      <c r="I61" s="77"/>
      <c r="J61" s="79">
        <v>500</v>
      </c>
      <c r="K61" s="313"/>
      <c r="L61" s="314" t="s">
        <v>269</v>
      </c>
      <c r="M61" s="315">
        <f>IF(K61&lt;&gt;"",L61-K61,0)</f>
        <v>0</v>
      </c>
      <c r="N61" s="316">
        <v>500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166</v>
      </c>
      <c r="B62" s="75" t="s">
        <v>269</v>
      </c>
      <c r="C62" s="76" t="s">
        <v>403</v>
      </c>
      <c r="D62" s="77" t="s">
        <v>399</v>
      </c>
      <c r="E62" s="78"/>
      <c r="F62" s="77"/>
      <c r="G62" s="312" t="s">
        <v>239</v>
      </c>
      <c r="H62" s="75"/>
      <c r="I62" s="77"/>
      <c r="J62" s="79">
        <v>500</v>
      </c>
      <c r="K62" s="313"/>
      <c r="L62" s="314" t="s">
        <v>269</v>
      </c>
      <c r="M62" s="315">
        <f>IF(K62&lt;&gt;"",L62-K62,0)</f>
        <v>0</v>
      </c>
      <c r="N62" s="316">
        <v>500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167</v>
      </c>
      <c r="B63" s="75" t="s">
        <v>269</v>
      </c>
      <c r="C63" s="76" t="s">
        <v>404</v>
      </c>
      <c r="D63" s="77" t="s">
        <v>399</v>
      </c>
      <c r="E63" s="78"/>
      <c r="F63" s="77"/>
      <c r="G63" s="312" t="s">
        <v>239</v>
      </c>
      <c r="H63" s="75"/>
      <c r="I63" s="77"/>
      <c r="J63" s="79">
        <v>500</v>
      </c>
      <c r="K63" s="313"/>
      <c r="L63" s="314" t="s">
        <v>269</v>
      </c>
      <c r="M63" s="315">
        <f>IF(K63&lt;&gt;"",L63-K63,0)</f>
        <v>0</v>
      </c>
      <c r="N63" s="316">
        <v>500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168</v>
      </c>
      <c r="B64" s="75" t="s">
        <v>269</v>
      </c>
      <c r="C64" s="76" t="s">
        <v>405</v>
      </c>
      <c r="D64" s="77" t="s">
        <v>399</v>
      </c>
      <c r="E64" s="78"/>
      <c r="F64" s="77"/>
      <c r="G64" s="312" t="s">
        <v>239</v>
      </c>
      <c r="H64" s="75"/>
      <c r="I64" s="77"/>
      <c r="J64" s="79">
        <v>500</v>
      </c>
      <c r="K64" s="313"/>
      <c r="L64" s="314" t="s">
        <v>269</v>
      </c>
      <c r="M64" s="315">
        <f>IF(K64&lt;&gt;"",L64-K64,0)</f>
        <v>0</v>
      </c>
      <c r="N64" s="316">
        <v>500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169</v>
      </c>
      <c r="B65" s="75" t="s">
        <v>406</v>
      </c>
      <c r="C65" s="76" t="s">
        <v>332</v>
      </c>
      <c r="D65" s="77" t="s">
        <v>407</v>
      </c>
      <c r="E65" s="78"/>
      <c r="F65" s="77"/>
      <c r="G65" s="312" t="s">
        <v>239</v>
      </c>
      <c r="H65" s="75"/>
      <c r="I65" s="77"/>
      <c r="J65" s="79">
        <v>19.6</v>
      </c>
      <c r="K65" s="313"/>
      <c r="L65" s="314" t="s">
        <v>406</v>
      </c>
      <c r="M65" s="315">
        <f>IF(K65&lt;&gt;"",L65-K65,0)</f>
        <v>0</v>
      </c>
      <c r="N65" s="316">
        <v>19.6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170</v>
      </c>
      <c r="B66" s="75" t="s">
        <v>406</v>
      </c>
      <c r="C66" s="76" t="s">
        <v>332</v>
      </c>
      <c r="D66" s="77" t="s">
        <v>408</v>
      </c>
      <c r="E66" s="78"/>
      <c r="F66" s="77"/>
      <c r="G66" s="312" t="s">
        <v>239</v>
      </c>
      <c r="H66" s="75"/>
      <c r="I66" s="77"/>
      <c r="J66" s="79">
        <v>174.08</v>
      </c>
      <c r="K66" s="313"/>
      <c r="L66" s="314" t="s">
        <v>406</v>
      </c>
      <c r="M66" s="315">
        <f>IF(K66&lt;&gt;"",L66-K66,0)</f>
        <v>0</v>
      </c>
      <c r="N66" s="316">
        <v>174.08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171</v>
      </c>
      <c r="B67" s="75" t="s">
        <v>406</v>
      </c>
      <c r="C67" s="76" t="s">
        <v>352</v>
      </c>
      <c r="D67" s="77" t="s">
        <v>409</v>
      </c>
      <c r="E67" s="78"/>
      <c r="F67" s="77"/>
      <c r="G67" s="312" t="s">
        <v>239</v>
      </c>
      <c r="H67" s="75"/>
      <c r="I67" s="77"/>
      <c r="J67" s="79">
        <v>1191.75</v>
      </c>
      <c r="K67" s="313"/>
      <c r="L67" s="314" t="s">
        <v>406</v>
      </c>
      <c r="M67" s="315">
        <f>IF(K67&lt;&gt;"",L67-K67,0)</f>
        <v>0</v>
      </c>
      <c r="N67" s="316">
        <v>1191.75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176</v>
      </c>
      <c r="B68" s="75" t="s">
        <v>302</v>
      </c>
      <c r="C68" s="76" t="s">
        <v>337</v>
      </c>
      <c r="D68" s="77" t="s">
        <v>410</v>
      </c>
      <c r="E68" s="78"/>
      <c r="F68" s="77"/>
      <c r="G68" s="312" t="s">
        <v>239</v>
      </c>
      <c r="H68" s="75"/>
      <c r="I68" s="77"/>
      <c r="J68" s="79">
        <v>99.54</v>
      </c>
      <c r="K68" s="313"/>
      <c r="L68" s="314" t="s">
        <v>302</v>
      </c>
      <c r="M68" s="315">
        <f>IF(K68&lt;&gt;"",L68-K68,0)</f>
        <v>0</v>
      </c>
      <c r="N68" s="316">
        <v>99.54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180</v>
      </c>
      <c r="B69" s="75" t="s">
        <v>302</v>
      </c>
      <c r="C69" s="76" t="s">
        <v>411</v>
      </c>
      <c r="D69" s="77" t="s">
        <v>412</v>
      </c>
      <c r="E69" s="78"/>
      <c r="F69" s="77"/>
      <c r="G69" s="312" t="s">
        <v>239</v>
      </c>
      <c r="H69" s="75"/>
      <c r="I69" s="77"/>
      <c r="J69" s="79">
        <v>949.01</v>
      </c>
      <c r="K69" s="313"/>
      <c r="L69" s="314" t="s">
        <v>302</v>
      </c>
      <c r="M69" s="315">
        <f>IF(K69&lt;&gt;"",L69-K69,0)</f>
        <v>0</v>
      </c>
      <c r="N69" s="316">
        <v>949.01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181</v>
      </c>
      <c r="B70" s="75" t="s">
        <v>302</v>
      </c>
      <c r="C70" s="76" t="s">
        <v>411</v>
      </c>
      <c r="D70" s="77" t="s">
        <v>413</v>
      </c>
      <c r="E70" s="78"/>
      <c r="F70" s="77"/>
      <c r="G70" s="312" t="s">
        <v>239</v>
      </c>
      <c r="H70" s="75"/>
      <c r="I70" s="77"/>
      <c r="J70" s="79">
        <v>237.25</v>
      </c>
      <c r="K70" s="313"/>
      <c r="L70" s="314" t="s">
        <v>302</v>
      </c>
      <c r="M70" s="315">
        <f>IF(K70&lt;&gt;"",L70-K70,0)</f>
        <v>0</v>
      </c>
      <c r="N70" s="316">
        <v>237.25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186</v>
      </c>
      <c r="B71" s="75" t="s">
        <v>414</v>
      </c>
      <c r="C71" s="76" t="s">
        <v>341</v>
      </c>
      <c r="D71" s="77" t="s">
        <v>415</v>
      </c>
      <c r="E71" s="78"/>
      <c r="F71" s="77"/>
      <c r="G71" s="312" t="s">
        <v>239</v>
      </c>
      <c r="H71" s="75"/>
      <c r="I71" s="77"/>
      <c r="J71" s="79">
        <v>907.46</v>
      </c>
      <c r="K71" s="313"/>
      <c r="L71" s="314" t="s">
        <v>414</v>
      </c>
      <c r="M71" s="315">
        <f>IF(K71&lt;&gt;"",L71-K71,0)</f>
        <v>0</v>
      </c>
      <c r="N71" s="316">
        <v>907.46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187</v>
      </c>
      <c r="B72" s="75" t="s">
        <v>414</v>
      </c>
      <c r="C72" s="76" t="s">
        <v>416</v>
      </c>
      <c r="D72" s="77" t="s">
        <v>415</v>
      </c>
      <c r="E72" s="78"/>
      <c r="F72" s="77"/>
      <c r="G72" s="312" t="s">
        <v>239</v>
      </c>
      <c r="H72" s="75"/>
      <c r="I72" s="77"/>
      <c r="J72" s="79">
        <v>288.32</v>
      </c>
      <c r="K72" s="313"/>
      <c r="L72" s="314" t="s">
        <v>414</v>
      </c>
      <c r="M72" s="315">
        <f>IF(K72&lt;&gt;"",L72-K72,0)</f>
        <v>0</v>
      </c>
      <c r="N72" s="316">
        <v>288.32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188</v>
      </c>
      <c r="B73" s="75" t="s">
        <v>414</v>
      </c>
      <c r="C73" s="76" t="s">
        <v>417</v>
      </c>
      <c r="D73" s="77" t="s">
        <v>415</v>
      </c>
      <c r="E73" s="78"/>
      <c r="F73" s="77"/>
      <c r="G73" s="312" t="s">
        <v>239</v>
      </c>
      <c r="H73" s="75"/>
      <c r="I73" s="77"/>
      <c r="J73" s="79">
        <v>241.06</v>
      </c>
      <c r="K73" s="313"/>
      <c r="L73" s="314" t="s">
        <v>414</v>
      </c>
      <c r="M73" s="315">
        <f>IF(K73&lt;&gt;"",L73-K73,0)</f>
        <v>0</v>
      </c>
      <c r="N73" s="316">
        <v>241.06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189</v>
      </c>
      <c r="B74" s="75" t="s">
        <v>414</v>
      </c>
      <c r="C74" s="76" t="s">
        <v>418</v>
      </c>
      <c r="D74" s="77" t="s">
        <v>415</v>
      </c>
      <c r="E74" s="78"/>
      <c r="F74" s="77"/>
      <c r="G74" s="312" t="s">
        <v>239</v>
      </c>
      <c r="H74" s="75"/>
      <c r="I74" s="77"/>
      <c r="J74" s="79">
        <v>234.6</v>
      </c>
      <c r="K74" s="313"/>
      <c r="L74" s="314" t="s">
        <v>414</v>
      </c>
      <c r="M74" s="315">
        <f>IF(K74&lt;&gt;"",L74-K74,0)</f>
        <v>0</v>
      </c>
      <c r="N74" s="316">
        <v>234.6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190</v>
      </c>
      <c r="B75" s="75" t="s">
        <v>419</v>
      </c>
      <c r="C75" s="76" t="s">
        <v>337</v>
      </c>
      <c r="D75" s="77" t="s">
        <v>420</v>
      </c>
      <c r="E75" s="78"/>
      <c r="F75" s="77"/>
      <c r="G75" s="312" t="s">
        <v>239</v>
      </c>
      <c r="H75" s="75"/>
      <c r="I75" s="77"/>
      <c r="J75" s="79">
        <v>199.06</v>
      </c>
      <c r="K75" s="313"/>
      <c r="L75" s="314" t="s">
        <v>419</v>
      </c>
      <c r="M75" s="315">
        <f>IF(K75&lt;&gt;"",L75-K75,0)</f>
        <v>0</v>
      </c>
      <c r="N75" s="316">
        <v>199.06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194</v>
      </c>
      <c r="B76" s="75" t="s">
        <v>419</v>
      </c>
      <c r="C76" s="76" t="s">
        <v>337</v>
      </c>
      <c r="D76" s="77" t="s">
        <v>421</v>
      </c>
      <c r="E76" s="78"/>
      <c r="F76" s="77"/>
      <c r="G76" s="312" t="s">
        <v>239</v>
      </c>
      <c r="H76" s="75"/>
      <c r="I76" s="77"/>
      <c r="J76" s="79">
        <v>100.83</v>
      </c>
      <c r="K76" s="313"/>
      <c r="L76" s="314" t="s">
        <v>419</v>
      </c>
      <c r="M76" s="315">
        <f>IF(K76&lt;&gt;"",L76-K76,0)</f>
        <v>0</v>
      </c>
      <c r="N76" s="316">
        <v>100.83</v>
      </c>
      <c r="O76" s="317">
        <f>IF(K76&lt;&gt;"",N76*M76,0)</f>
        <v>0</v>
      </c>
      <c r="P76">
        <f>IF(K76&lt;&gt;"",N76,0)</f>
        <v>0</v>
      </c>
    </row>
    <row r="77" spans="1:15" ht="12.75">
      <c r="A77" s="311"/>
      <c r="B77" s="75"/>
      <c r="C77" s="76"/>
      <c r="D77" s="77"/>
      <c r="E77" s="78"/>
      <c r="F77" s="77"/>
      <c r="G77" s="312"/>
      <c r="H77" s="75"/>
      <c r="I77" s="77"/>
      <c r="J77" s="79"/>
      <c r="K77" s="318"/>
      <c r="L77" s="319"/>
      <c r="M77" s="320"/>
      <c r="N77" s="321"/>
      <c r="O77" s="322"/>
    </row>
    <row r="78" spans="1:15" ht="12.75">
      <c r="A78" s="311"/>
      <c r="B78" s="75"/>
      <c r="C78" s="76"/>
      <c r="D78" s="77"/>
      <c r="E78" s="78"/>
      <c r="F78" s="77"/>
      <c r="G78" s="312"/>
      <c r="H78" s="75"/>
      <c r="I78" s="77"/>
      <c r="J78" s="79"/>
      <c r="K78" s="318"/>
      <c r="L78" s="319"/>
      <c r="M78" s="323" t="s">
        <v>422</v>
      </c>
      <c r="N78" s="324">
        <f>SUM(P8:P76)</f>
        <v>0</v>
      </c>
      <c r="O78" s="325">
        <f>SUM(O8:O76)</f>
        <v>0</v>
      </c>
    </row>
    <row r="79" spans="1:15" ht="12.75">
      <c r="A79" s="311"/>
      <c r="B79" s="75"/>
      <c r="C79" s="76"/>
      <c r="D79" s="77"/>
      <c r="E79" s="78"/>
      <c r="F79" s="77"/>
      <c r="G79" s="312"/>
      <c r="H79" s="75"/>
      <c r="I79" s="77"/>
      <c r="J79" s="79"/>
      <c r="K79" s="318"/>
      <c r="L79" s="319"/>
      <c r="M79" s="323" t="s">
        <v>423</v>
      </c>
      <c r="N79" s="324"/>
      <c r="O79" s="325">
        <f>IF(N78&lt;&gt;0,O78/N78,0)</f>
        <v>0</v>
      </c>
    </row>
    <row r="80" spans="1:15" ht="12.75">
      <c r="A80" s="311"/>
      <c r="B80" s="75"/>
      <c r="C80" s="76"/>
      <c r="D80" s="77"/>
      <c r="E80" s="78"/>
      <c r="F80" s="77"/>
      <c r="G80" s="312"/>
      <c r="H80" s="75"/>
      <c r="I80" s="77"/>
      <c r="J80" s="79"/>
      <c r="K80" s="318"/>
      <c r="L80" s="319"/>
      <c r="M80" s="323"/>
      <c r="N80" s="324"/>
      <c r="O80" s="325"/>
    </row>
    <row r="81" spans="1:15" ht="12.75">
      <c r="A81" s="311"/>
      <c r="B81" s="75"/>
      <c r="C81" s="76"/>
      <c r="D81" s="77"/>
      <c r="E81" s="78"/>
      <c r="F81" s="77"/>
      <c r="G81" s="312"/>
      <c r="H81" s="75"/>
      <c r="I81" s="77"/>
      <c r="J81" s="79"/>
      <c r="K81" s="318"/>
      <c r="L81" s="319"/>
      <c r="M81" s="323" t="s">
        <v>318</v>
      </c>
      <c r="N81" s="324">
        <f>FattureTempi!AG49</f>
        <v>12419.73</v>
      </c>
      <c r="O81" s="325">
        <f>FattureTempi!AH49</f>
        <v>-665369.0700000001</v>
      </c>
    </row>
    <row r="82" spans="1:15" ht="12.75">
      <c r="A82" s="311"/>
      <c r="B82" s="75"/>
      <c r="C82" s="76"/>
      <c r="D82" s="77"/>
      <c r="E82" s="78"/>
      <c r="F82" s="77"/>
      <c r="G82" s="312"/>
      <c r="H82" s="75"/>
      <c r="I82" s="77"/>
      <c r="J82" s="79"/>
      <c r="K82" s="318"/>
      <c r="L82" s="319"/>
      <c r="M82" s="323" t="s">
        <v>319</v>
      </c>
      <c r="N82" s="324"/>
      <c r="O82" s="325">
        <f>FattureTempi!AH50</f>
        <v>-53.57355353135697</v>
      </c>
    </row>
    <row r="83" spans="1:15" ht="12.75">
      <c r="A83" s="311"/>
      <c r="B83" s="75"/>
      <c r="C83" s="76"/>
      <c r="D83" s="77"/>
      <c r="E83" s="78"/>
      <c r="F83" s="77"/>
      <c r="G83" s="312"/>
      <c r="H83" s="75"/>
      <c r="I83" s="77"/>
      <c r="J83" s="79"/>
      <c r="K83" s="318"/>
      <c r="L83" s="319"/>
      <c r="M83" s="323"/>
      <c r="N83" s="324"/>
      <c r="O83" s="325"/>
    </row>
    <row r="84" spans="1:15" ht="12.75">
      <c r="A84" s="311"/>
      <c r="B84" s="75"/>
      <c r="C84" s="76"/>
      <c r="D84" s="77"/>
      <c r="E84" s="78"/>
      <c r="F84" s="77"/>
      <c r="G84" s="312"/>
      <c r="H84" s="75"/>
      <c r="I84" s="77"/>
      <c r="J84" s="79"/>
      <c r="K84" s="318"/>
      <c r="L84" s="319"/>
      <c r="M84" s="326" t="s">
        <v>424</v>
      </c>
      <c r="N84" s="327">
        <f>N81+N78</f>
        <v>12419.73</v>
      </c>
      <c r="O84" s="328">
        <f>O81+O78</f>
        <v>-665369.0700000001</v>
      </c>
    </row>
    <row r="85" spans="1:15" ht="12.75">
      <c r="A85" s="311"/>
      <c r="B85" s="75"/>
      <c r="C85" s="76"/>
      <c r="D85" s="77"/>
      <c r="E85" s="78"/>
      <c r="F85" s="77"/>
      <c r="G85" s="312"/>
      <c r="H85" s="75"/>
      <c r="I85" s="77"/>
      <c r="J85" s="79"/>
      <c r="K85" s="318"/>
      <c r="L85" s="319"/>
      <c r="M85" s="326" t="s">
        <v>425</v>
      </c>
      <c r="N85" s="327"/>
      <c r="O85" s="328">
        <f>(O84/N84)</f>
        <v>-53.57355353135697</v>
      </c>
    </row>
    <row r="86" ht="12.75">
      <c r="O86" s="135"/>
    </row>
    <row r="87" spans="9:10" ht="12.75">
      <c r="I87" s="6"/>
      <c r="J8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Gianluca Ghiglione</cp:lastModifiedBy>
  <cp:lastPrinted>2015-01-23T09:39:52Z</cp:lastPrinted>
  <dcterms:created xsi:type="dcterms:W3CDTF">1996-11-05T10:16:36Z</dcterms:created>
  <dcterms:modified xsi:type="dcterms:W3CDTF">2023-09-15T14:48:35Z</dcterms:modified>
  <cp:category/>
  <cp:version/>
  <cp:contentType/>
  <cp:contentStatus/>
</cp:coreProperties>
</file>